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932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1" i="1" l="1"/>
  <c r="D53" i="1" s="1"/>
  <c r="D55" i="1" s="1"/>
  <c r="D41" i="1"/>
  <c r="D15" i="1"/>
  <c r="D10" i="1"/>
  <c r="C51" i="1"/>
  <c r="C53" i="1" s="1"/>
  <c r="C55" i="1" s="1"/>
  <c r="C41" i="1"/>
  <c r="C15" i="1"/>
  <c r="C10" i="1"/>
  <c r="D9" i="1" l="1"/>
  <c r="D8" i="1" s="1"/>
  <c r="D35" i="1" s="1"/>
  <c r="D42" i="1" s="1"/>
  <c r="C9" i="1"/>
  <c r="C8" i="1" s="1"/>
  <c r="C35" i="1" s="1"/>
  <c r="C42" i="1" s="1"/>
  <c r="C56" i="1" s="1"/>
  <c r="D56" i="1"/>
  <c r="E37" i="1"/>
  <c r="F37" i="1"/>
  <c r="E33" i="1"/>
  <c r="F33" i="1"/>
  <c r="E16" i="1"/>
  <c r="F52" i="1"/>
  <c r="E50" i="1"/>
  <c r="E49" i="1"/>
  <c r="E48" i="1"/>
  <c r="F47" i="1"/>
  <c r="E47" i="1"/>
  <c r="E46" i="1"/>
  <c r="E45" i="1"/>
  <c r="F44" i="1"/>
  <c r="E44" i="1"/>
  <c r="F40" i="1"/>
  <c r="E40" i="1"/>
  <c r="F39" i="1"/>
  <c r="E39" i="1"/>
  <c r="F38" i="1"/>
  <c r="E38" i="1"/>
  <c r="E34" i="1"/>
  <c r="F32" i="1"/>
  <c r="E32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F14" i="1"/>
  <c r="E14" i="1"/>
  <c r="F13" i="1"/>
  <c r="E13" i="1"/>
  <c r="F12" i="1"/>
  <c r="E12" i="1"/>
  <c r="F11" i="1"/>
  <c r="E11" i="1"/>
  <c r="F7" i="1"/>
  <c r="E7" i="1"/>
  <c r="F6" i="1"/>
  <c r="E6" i="1"/>
  <c r="F5" i="1"/>
  <c r="E5" i="1"/>
  <c r="F4" i="1"/>
  <c r="E4" i="1"/>
  <c r="F3" i="1"/>
  <c r="E3" i="1"/>
  <c r="E51" i="1" l="1"/>
  <c r="F15" i="1"/>
  <c r="E41" i="1"/>
  <c r="F41" i="1"/>
  <c r="E15" i="1"/>
  <c r="F10" i="1"/>
  <c r="E54" i="1"/>
  <c r="E10" i="1"/>
  <c r="E52" i="1"/>
  <c r="E53" i="1"/>
  <c r="F53" i="1"/>
  <c r="E9" i="1" l="1"/>
  <c r="F9" i="1"/>
  <c r="E36" i="1"/>
  <c r="F36" i="1"/>
  <c r="E55" i="1"/>
  <c r="F55" i="1"/>
  <c r="E8" i="1"/>
  <c r="F8" i="1"/>
  <c r="E43" i="1" l="1"/>
  <c r="F35" i="1"/>
  <c r="E35" i="1"/>
  <c r="F42" i="1" l="1"/>
  <c r="E42" i="1"/>
  <c r="F56" i="1" l="1"/>
  <c r="E56" i="1"/>
</calcChain>
</file>

<file path=xl/sharedStrings.xml><?xml version="1.0" encoding="utf-8"?>
<sst xmlns="http://schemas.openxmlformats.org/spreadsheetml/2006/main" count="63" uniqueCount="63">
  <si>
    <t>Найменування платежу</t>
  </si>
  <si>
    <t>№         з/п</t>
  </si>
  <si>
    <t>Відхилення               +/-</t>
  </si>
  <si>
    <t>%     виконання</t>
  </si>
  <si>
    <t>Податок та збір на доходи фізичних осіб</t>
  </si>
  <si>
    <t>Податок на прибуток підприємств та фінансових установ, комунальної власності</t>
  </si>
  <si>
    <t>Акцизний податок з реалізації субєктами господарювання роздрібної торгівлі підацизних товарів</t>
  </si>
  <si>
    <t>Місцеві податки і збори в тому числі</t>
  </si>
  <si>
    <t>Податок на майно:</t>
  </si>
  <si>
    <t>податок на нерухоме майно, відмінне від земельної ділянки:</t>
  </si>
  <si>
    <t>юридичні особи, власники житлової нерухомості</t>
  </si>
  <si>
    <t>фізичні особи,власники житлової нерухомості</t>
  </si>
  <si>
    <t>фізичні особи, власники нежитлової нерухомості</t>
  </si>
  <si>
    <t>юридичні особи, власники нежитлової нерухомості</t>
  </si>
  <si>
    <t>плата за землю:</t>
  </si>
  <si>
    <t>земельний податок юридичні()</t>
  </si>
  <si>
    <t>оренда землі (юридичні)</t>
  </si>
  <si>
    <t>земельний податок (фізичні)</t>
  </si>
  <si>
    <t>оренда землі (фізичні)</t>
  </si>
  <si>
    <t>Транспортний податок</t>
  </si>
  <si>
    <t>Збір за паркування транспортних засобів</t>
  </si>
  <si>
    <t>Туристичний збір</t>
  </si>
  <si>
    <t>Єдиний податок</t>
  </si>
  <si>
    <t>Частина чистого прибутку комунальних унітарних підприємств та їх обєднань, що вилучається до бюджету</t>
  </si>
  <si>
    <t>Адміністративні штрафи та інші санкції</t>
  </si>
  <si>
    <t>Адміністрат. штрафи та інші санкц за поруш. зак. у сфері обігу алког та тютюн. виробів</t>
  </si>
  <si>
    <t>Плата за встановлення земельного сервітуту</t>
  </si>
  <si>
    <t>Плата за надання адміністративних послуг</t>
  </si>
  <si>
    <t>Надходження від орендної плати за користування цілісним майном комплексом та іншим майном, що перебуває в комунальній власності</t>
  </si>
  <si>
    <t>Державне мито</t>
  </si>
  <si>
    <t>Інші надходження (21080500, 24060300)</t>
  </si>
  <si>
    <t>Надходження коштів від реалізації безхоз. майна</t>
  </si>
  <si>
    <t>Всього доходів:</t>
  </si>
  <si>
    <t>Базова дотація</t>
  </si>
  <si>
    <t>Освітня субвенція (41033900)</t>
  </si>
  <si>
    <t>Медична субвенція (41034200)</t>
  </si>
  <si>
    <t>Соціальні субвенції</t>
  </si>
  <si>
    <t>Всього субвенцій</t>
  </si>
  <si>
    <t>Разом загальний фонд</t>
  </si>
  <si>
    <t>Спеціальний фонд</t>
  </si>
  <si>
    <t>25 % екологічного податку</t>
  </si>
  <si>
    <t>Надходження коштів від відшкодування втрат сільськогосподарського і лісогосподар. виробництва</t>
  </si>
  <si>
    <t xml:space="preserve">Грошові стягнення за шкоду заподіяними порушеннями законодавства про охорону навколишнього природного </t>
  </si>
  <si>
    <t>Власні надходження бюджетних установ</t>
  </si>
  <si>
    <t>Надходження коштів пайової участі у розвитку інфраструктури населеного пункту</t>
  </si>
  <si>
    <t>Кошти від відчудження майна комунальної власності</t>
  </si>
  <si>
    <t>Всього бюджет розвитку</t>
  </si>
  <si>
    <t>Цільові фонди, утв.орг.місц.самоврядування</t>
  </si>
  <si>
    <t>Субвенції</t>
  </si>
  <si>
    <t>Разом спеціальний фонд</t>
  </si>
  <si>
    <t>Всього бюджет міста:</t>
  </si>
  <si>
    <t xml:space="preserve">Кошти від продажу земе-х ділянок несільськогоспод  признач </t>
  </si>
  <si>
    <t>Всього спеціальний фонд (без врахув. субвенцій)</t>
  </si>
  <si>
    <t>За шкоду зап.внаслідок їх самовільним зайняттям</t>
  </si>
  <si>
    <t>Дотація з міс.б-ту на проведення розрах.протягом опалювал.п</t>
  </si>
  <si>
    <t>Рентна плата- ліс</t>
  </si>
  <si>
    <t>Рентна плата - надра</t>
  </si>
  <si>
    <t xml:space="preserve">Орендна плата за водні об'єкти (їх частини) </t>
  </si>
  <si>
    <t xml:space="preserve">Аналіз виконання дохідної частини бюджету                                                                                                                              Могилів-Подільської  міської  територіальної громади    за січень-березень 2022р.              </t>
  </si>
  <si>
    <t>План на січень-березень 2022р.</t>
  </si>
  <si>
    <r>
      <t>Фактичне виконання станом на 01.04</t>
    </r>
    <r>
      <rPr>
        <b/>
        <sz val="9"/>
        <color indexed="10"/>
        <rFont val="Times New Roman"/>
        <family val="1"/>
        <charset val="204"/>
      </rPr>
      <t>.2022р.</t>
    </r>
  </si>
  <si>
    <t xml:space="preserve">Начальник управління </t>
  </si>
  <si>
    <t>Віктор РОТАР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</si>
</sst>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49"/>
      <name val="Times New Roman"/>
      <family val="1"/>
      <charset val="204"/>
    </font>
    <font>
      <sz val="9"/>
      <color indexed="10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3" fillId="2" borderId="4" xfId="0" applyFont="1" applyFill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1" fillId="2" borderId="12" xfId="0" applyNumberFormat="1" applyFont="1" applyFill="1" applyBorder="1" applyAlignment="1">
      <alignment horizontal="center" vertical="center"/>
    </xf>
    <xf numFmtId="165" fontId="12" fillId="2" borderId="13" xfId="0" applyNumberFormat="1" applyFont="1" applyFill="1" applyBorder="1" applyAlignment="1">
      <alignment horizontal="center" vertical="center"/>
    </xf>
    <xf numFmtId="165" fontId="11" fillId="2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2" borderId="14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64" fontId="3" fillId="2" borderId="14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4" fillId="2" borderId="15" xfId="0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horizontal="right" vertical="center"/>
    </xf>
    <xf numFmtId="164" fontId="4" fillId="2" borderId="18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165" fontId="3" fillId="0" borderId="19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4" fontId="3" fillId="2" borderId="17" xfId="0" applyNumberFormat="1" applyFont="1" applyFill="1" applyBorder="1" applyAlignment="1">
      <alignment horizontal="right" vertical="center"/>
    </xf>
    <xf numFmtId="164" fontId="3" fillId="2" borderId="18" xfId="0" applyNumberFormat="1" applyFont="1" applyFill="1" applyBorder="1" applyAlignment="1">
      <alignment horizontal="right" vertical="center"/>
    </xf>
    <xf numFmtId="165" fontId="3" fillId="2" borderId="18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165" fontId="3" fillId="2" borderId="16" xfId="0" applyNumberFormat="1" applyFont="1" applyFill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12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5" fontId="4" fillId="2" borderId="18" xfId="0" applyNumberFormat="1" applyFont="1" applyFill="1" applyBorder="1" applyAlignment="1">
      <alignment horizontal="right" vertical="center"/>
    </xf>
    <xf numFmtId="165" fontId="12" fillId="0" borderId="8" xfId="0" applyNumberFormat="1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5" fontId="4" fillId="2" borderId="14" xfId="0" applyNumberFormat="1" applyFont="1" applyFill="1" applyBorder="1" applyAlignment="1">
      <alignment horizontal="right" vertical="center"/>
    </xf>
    <xf numFmtId="165" fontId="12" fillId="2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164" fontId="3" fillId="0" borderId="22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164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64" fontId="3" fillId="2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3" fillId="2" borderId="0" xfId="0" applyFont="1" applyFill="1" applyBorder="1"/>
    <xf numFmtId="0" fontId="11" fillId="0" borderId="0" xfId="0" applyFont="1" applyBorder="1" applyAlignment="1">
      <alignment horizontal="left" vertical="justify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8"/>
  <sheetViews>
    <sheetView tabSelected="1" topLeftCell="A19" workbookViewId="0">
      <selection activeCell="A57" sqref="A57:XFD57"/>
    </sheetView>
  </sheetViews>
  <sheetFormatPr defaultRowHeight="15" x14ac:dyDescent="0.25"/>
  <cols>
    <col min="1" max="1" width="3.28515625" customWidth="1"/>
    <col min="2" max="2" width="45.85546875" customWidth="1"/>
    <col min="3" max="3" width="13.5703125" customWidth="1"/>
    <col min="4" max="4" width="14.42578125" customWidth="1"/>
    <col min="5" max="5" width="9.7109375" customWidth="1"/>
    <col min="6" max="6" width="8.5703125" customWidth="1"/>
    <col min="8" max="8" width="0.140625" customWidth="1"/>
    <col min="9" max="9" width="45.7109375" customWidth="1"/>
    <col min="10" max="10" width="12.7109375" customWidth="1"/>
    <col min="11" max="11" width="14.7109375" customWidth="1"/>
    <col min="12" max="12" width="10" customWidth="1"/>
    <col min="15" max="15" width="4.85546875" customWidth="1"/>
    <col min="16" max="16" width="45.85546875" customWidth="1"/>
    <col min="17" max="17" width="12" customWidth="1"/>
    <col min="18" max="18" width="11.5703125" customWidth="1"/>
    <col min="19" max="20" width="8.42578125" customWidth="1"/>
    <col min="21" max="21" width="5.140625" customWidth="1"/>
  </cols>
  <sheetData>
    <row r="1" spans="1:22" ht="28.5" customHeight="1" thickBot="1" x14ac:dyDescent="0.3">
      <c r="A1" s="87" t="s">
        <v>58</v>
      </c>
      <c r="B1" s="87"/>
      <c r="C1" s="87"/>
      <c r="D1" s="87"/>
      <c r="E1" s="87"/>
      <c r="F1" s="87"/>
      <c r="H1" s="87"/>
      <c r="I1" s="87"/>
      <c r="J1" s="87"/>
      <c r="K1" s="87"/>
      <c r="L1" s="87"/>
      <c r="M1" s="87"/>
      <c r="N1" s="65"/>
      <c r="O1" s="88"/>
      <c r="P1" s="88"/>
      <c r="Q1" s="88"/>
      <c r="R1" s="88"/>
      <c r="S1" s="88"/>
      <c r="T1" s="88"/>
    </row>
    <row r="2" spans="1:22" ht="34.5" customHeight="1" thickBot="1" x14ac:dyDescent="0.3">
      <c r="A2" s="3" t="s">
        <v>1</v>
      </c>
      <c r="B2" s="2" t="s">
        <v>0</v>
      </c>
      <c r="C2" s="10" t="s">
        <v>59</v>
      </c>
      <c r="D2" s="11" t="s">
        <v>60</v>
      </c>
      <c r="E2" s="8" t="s">
        <v>2</v>
      </c>
      <c r="F2" s="9" t="s">
        <v>3</v>
      </c>
      <c r="H2" s="66"/>
      <c r="I2" s="67"/>
      <c r="J2" s="68"/>
      <c r="K2" s="69"/>
      <c r="L2" s="69"/>
      <c r="M2" s="69"/>
      <c r="N2" s="65"/>
      <c r="O2" s="66"/>
      <c r="P2" s="67"/>
      <c r="Q2" s="68"/>
      <c r="R2" s="69"/>
      <c r="S2" s="69"/>
      <c r="T2" s="69"/>
    </row>
    <row r="3" spans="1:22" ht="12.75" customHeight="1" x14ac:dyDescent="0.25">
      <c r="A3" s="4">
        <v>1</v>
      </c>
      <c r="B3" s="25" t="s">
        <v>4</v>
      </c>
      <c r="C3" s="55">
        <v>25720</v>
      </c>
      <c r="D3" s="56">
        <v>35167.512309999998</v>
      </c>
      <c r="E3" s="57">
        <f t="shared" ref="E3:E34" si="0">D3-C3</f>
        <v>9447.5123099999983</v>
      </c>
      <c r="F3" s="54">
        <f>D3/C3*100</f>
        <v>136.73216294712284</v>
      </c>
      <c r="H3" s="70"/>
      <c r="I3" s="36"/>
      <c r="J3" s="38"/>
      <c r="K3" s="38"/>
      <c r="L3" s="71"/>
      <c r="M3" s="72"/>
      <c r="N3" s="73"/>
      <c r="O3" s="36"/>
      <c r="P3" s="36"/>
      <c r="Q3" s="38"/>
      <c r="R3" s="60"/>
      <c r="S3" s="71"/>
      <c r="T3" s="72"/>
      <c r="V3">
        <v>1838.7</v>
      </c>
    </row>
    <row r="4" spans="1:22" ht="22.5" customHeight="1" x14ac:dyDescent="0.25">
      <c r="A4" s="4">
        <v>2</v>
      </c>
      <c r="B4" s="28" t="s">
        <v>5</v>
      </c>
      <c r="C4" s="18">
        <v>113.4</v>
      </c>
      <c r="D4" s="19">
        <v>105.273</v>
      </c>
      <c r="E4" s="20">
        <f t="shared" si="0"/>
        <v>-8.1270000000000095</v>
      </c>
      <c r="F4" s="12">
        <f>D4/C4*100</f>
        <v>92.833333333333329</v>
      </c>
      <c r="H4" s="70"/>
      <c r="I4" s="28"/>
      <c r="J4" s="19"/>
      <c r="K4" s="19"/>
      <c r="L4" s="74"/>
      <c r="M4" s="75"/>
      <c r="N4" s="73"/>
      <c r="O4" s="36"/>
      <c r="P4" s="28"/>
      <c r="Q4" s="19"/>
      <c r="R4" s="52"/>
      <c r="S4" s="74"/>
      <c r="T4" s="75"/>
    </row>
    <row r="5" spans="1:22" ht="12.75" customHeight="1" x14ac:dyDescent="0.25">
      <c r="A5" s="4">
        <v>3</v>
      </c>
      <c r="B5" s="28" t="s">
        <v>55</v>
      </c>
      <c r="C5" s="18">
        <v>5.5</v>
      </c>
      <c r="D5" s="19">
        <v>15.739739999999999</v>
      </c>
      <c r="E5" s="20">
        <f t="shared" si="0"/>
        <v>10.239739999999999</v>
      </c>
      <c r="F5" s="12">
        <f>D5/C5*100</f>
        <v>286.17709090909091</v>
      </c>
      <c r="H5" s="70"/>
      <c r="I5" s="28"/>
      <c r="J5" s="19"/>
      <c r="K5" s="19"/>
      <c r="L5" s="74"/>
      <c r="M5" s="75"/>
      <c r="N5" s="73"/>
      <c r="O5" s="36"/>
      <c r="P5" s="28"/>
      <c r="Q5" s="19"/>
      <c r="R5" s="52"/>
      <c r="S5" s="74"/>
      <c r="T5" s="75"/>
    </row>
    <row r="6" spans="1:22" ht="12" customHeight="1" x14ac:dyDescent="0.25">
      <c r="A6" s="4">
        <v>4</v>
      </c>
      <c r="B6" s="28" t="s">
        <v>56</v>
      </c>
      <c r="C6" s="18">
        <v>12.5</v>
      </c>
      <c r="D6" s="19">
        <v>14.20534</v>
      </c>
      <c r="E6" s="20">
        <f t="shared" si="0"/>
        <v>1.7053399999999996</v>
      </c>
      <c r="F6" s="12">
        <f t="shared" ref="F6:F56" si="1">D6/C6*100</f>
        <v>113.64272</v>
      </c>
      <c r="H6" s="70"/>
      <c r="I6" s="28"/>
      <c r="J6" s="19"/>
      <c r="K6" s="19"/>
      <c r="L6" s="74"/>
      <c r="M6" s="75"/>
      <c r="N6" s="73"/>
      <c r="O6" s="36"/>
      <c r="P6" s="28"/>
      <c r="Q6" s="19"/>
      <c r="R6" s="52"/>
      <c r="S6" s="74"/>
      <c r="T6" s="75"/>
    </row>
    <row r="7" spans="1:22" ht="26.25" customHeight="1" x14ac:dyDescent="0.25">
      <c r="A7" s="4">
        <v>5</v>
      </c>
      <c r="B7" s="28" t="s">
        <v>6</v>
      </c>
      <c r="C7" s="18">
        <v>2617.6</v>
      </c>
      <c r="D7" s="19">
        <v>2446.7970300000002</v>
      </c>
      <c r="E7" s="20">
        <f t="shared" si="0"/>
        <v>-170.80296999999973</v>
      </c>
      <c r="F7" s="12">
        <f t="shared" si="1"/>
        <v>93.474825412591699</v>
      </c>
      <c r="H7" s="70"/>
      <c r="I7" s="28"/>
      <c r="J7" s="19"/>
      <c r="K7" s="19"/>
      <c r="L7" s="74"/>
      <c r="M7" s="75"/>
      <c r="N7" s="73"/>
      <c r="O7" s="36"/>
      <c r="P7" s="28"/>
      <c r="Q7" s="19"/>
      <c r="R7" s="52"/>
      <c r="S7" s="74"/>
      <c r="T7" s="75"/>
    </row>
    <row r="8" spans="1:22" ht="14.25" customHeight="1" x14ac:dyDescent="0.25">
      <c r="A8" s="4"/>
      <c r="B8" s="29" t="s">
        <v>7</v>
      </c>
      <c r="C8" s="30">
        <f>C9+C21+C22+C23</f>
        <v>16228.5</v>
      </c>
      <c r="D8" s="31">
        <f>D9+D21+D22+D23</f>
        <v>15326.215779999999</v>
      </c>
      <c r="E8" s="58">
        <f t="shared" si="0"/>
        <v>-902.28422000000137</v>
      </c>
      <c r="F8" s="59">
        <f t="shared" si="1"/>
        <v>94.440125581538652</v>
      </c>
      <c r="H8" s="76"/>
      <c r="I8" s="29"/>
      <c r="J8" s="77"/>
      <c r="K8" s="77"/>
      <c r="L8" s="78"/>
      <c r="M8" s="79"/>
      <c r="N8" s="73"/>
      <c r="O8" s="29"/>
      <c r="P8" s="29"/>
      <c r="Q8" s="77"/>
      <c r="R8" s="77"/>
      <c r="S8" s="80"/>
      <c r="T8" s="81"/>
    </row>
    <row r="9" spans="1:22" ht="14.25" customHeight="1" x14ac:dyDescent="0.25">
      <c r="A9" s="4"/>
      <c r="B9" s="29" t="s">
        <v>8</v>
      </c>
      <c r="C9" s="30">
        <f>C10+C15+C20</f>
        <v>7806.8</v>
      </c>
      <c r="D9" s="31">
        <f>D10+D15+D20</f>
        <v>4807.0714899999994</v>
      </c>
      <c r="E9" s="22">
        <f t="shared" si="0"/>
        <v>-2999.7285100000008</v>
      </c>
      <c r="F9" s="17">
        <f t="shared" si="1"/>
        <v>61.575440513398561</v>
      </c>
      <c r="H9" s="76"/>
      <c r="I9" s="29"/>
      <c r="J9" s="77"/>
      <c r="K9" s="77"/>
      <c r="L9" s="80"/>
      <c r="M9" s="81"/>
      <c r="N9" s="73"/>
      <c r="O9" s="29"/>
      <c r="P9" s="29"/>
      <c r="Q9" s="77"/>
      <c r="R9" s="77"/>
      <c r="S9" s="80"/>
      <c r="T9" s="81"/>
    </row>
    <row r="10" spans="1:22" ht="20.25" customHeight="1" x14ac:dyDescent="0.25">
      <c r="A10" s="4">
        <v>6</v>
      </c>
      <c r="B10" s="32" t="s">
        <v>9</v>
      </c>
      <c r="C10" s="30">
        <f>C11+C12+C13+C14</f>
        <v>862.6</v>
      </c>
      <c r="D10" s="31">
        <f>D11+D12+D13+D14</f>
        <v>1196.02586</v>
      </c>
      <c r="E10" s="22">
        <f t="shared" si="0"/>
        <v>333.42585999999994</v>
      </c>
      <c r="F10" s="17">
        <f t="shared" si="1"/>
        <v>138.65358914908415</v>
      </c>
      <c r="H10" s="76"/>
      <c r="I10" s="32"/>
      <c r="J10" s="77"/>
      <c r="K10" s="77"/>
      <c r="L10" s="80"/>
      <c r="M10" s="81"/>
      <c r="N10" s="73"/>
      <c r="O10" s="29"/>
      <c r="P10" s="32"/>
      <c r="Q10" s="77"/>
      <c r="R10" s="77"/>
      <c r="S10" s="80"/>
      <c r="T10" s="81"/>
    </row>
    <row r="11" spans="1:22" ht="10.5" customHeight="1" x14ac:dyDescent="0.25">
      <c r="A11" s="5"/>
      <c r="B11" s="33" t="s">
        <v>10</v>
      </c>
      <c r="C11" s="18">
        <v>9</v>
      </c>
      <c r="D11" s="19">
        <v>1.72902</v>
      </c>
      <c r="E11" s="20">
        <f t="shared" si="0"/>
        <v>-7.2709799999999998</v>
      </c>
      <c r="F11" s="12">
        <f t="shared" si="1"/>
        <v>19.211333333333332</v>
      </c>
      <c r="H11" s="82"/>
      <c r="I11" s="33"/>
      <c r="J11" s="19"/>
      <c r="K11" s="19"/>
      <c r="L11" s="74"/>
      <c r="M11" s="75"/>
      <c r="N11" s="73"/>
      <c r="O11" s="21"/>
      <c r="P11" s="33"/>
      <c r="Q11" s="19"/>
      <c r="R11" s="52"/>
      <c r="S11" s="74"/>
      <c r="T11" s="75"/>
    </row>
    <row r="12" spans="1:22" ht="11.25" customHeight="1" x14ac:dyDescent="0.25">
      <c r="A12" s="5"/>
      <c r="B12" s="33" t="s">
        <v>11</v>
      </c>
      <c r="C12" s="18">
        <v>138.4</v>
      </c>
      <c r="D12" s="19">
        <v>32.676720000000003</v>
      </c>
      <c r="E12" s="20">
        <f t="shared" si="0"/>
        <v>-105.72328</v>
      </c>
      <c r="F12" s="12">
        <f t="shared" si="1"/>
        <v>23.610346820809252</v>
      </c>
      <c r="H12" s="82"/>
      <c r="I12" s="33"/>
      <c r="J12" s="19"/>
      <c r="K12" s="19"/>
      <c r="L12" s="74"/>
      <c r="M12" s="75"/>
      <c r="N12" s="73"/>
      <c r="O12" s="21"/>
      <c r="P12" s="33"/>
      <c r="Q12" s="19"/>
      <c r="R12" s="52"/>
      <c r="S12" s="74"/>
      <c r="T12" s="75"/>
    </row>
    <row r="13" spans="1:22" ht="11.25" customHeight="1" x14ac:dyDescent="0.25">
      <c r="A13" s="5"/>
      <c r="B13" s="33" t="s">
        <v>12</v>
      </c>
      <c r="C13" s="18">
        <v>110.6</v>
      </c>
      <c r="D13" s="19">
        <v>434.20780000000002</v>
      </c>
      <c r="E13" s="20">
        <f t="shared" si="0"/>
        <v>323.6078</v>
      </c>
      <c r="F13" s="12">
        <f t="shared" si="1"/>
        <v>392.59294755877039</v>
      </c>
      <c r="H13" s="82"/>
      <c r="I13" s="33"/>
      <c r="J13" s="19"/>
      <c r="K13" s="19"/>
      <c r="L13" s="74"/>
      <c r="M13" s="75"/>
      <c r="N13" s="73"/>
      <c r="O13" s="21"/>
      <c r="P13" s="33"/>
      <c r="Q13" s="19"/>
      <c r="R13" s="52"/>
      <c r="S13" s="74"/>
      <c r="T13" s="75"/>
    </row>
    <row r="14" spans="1:22" ht="12.75" customHeight="1" x14ac:dyDescent="0.25">
      <c r="A14" s="5"/>
      <c r="B14" s="33" t="s">
        <v>13</v>
      </c>
      <c r="C14" s="18">
        <v>604.6</v>
      </c>
      <c r="D14" s="19">
        <v>727.41232000000002</v>
      </c>
      <c r="E14" s="20">
        <f t="shared" si="0"/>
        <v>122.81232</v>
      </c>
      <c r="F14" s="12">
        <f t="shared" si="1"/>
        <v>120.31298709890837</v>
      </c>
      <c r="H14" s="82"/>
      <c r="I14" s="33"/>
      <c r="J14" s="19"/>
      <c r="K14" s="19"/>
      <c r="L14" s="74"/>
      <c r="M14" s="75"/>
      <c r="N14" s="73"/>
      <c r="O14" s="21"/>
      <c r="P14" s="33"/>
      <c r="Q14" s="19"/>
      <c r="R14" s="52"/>
      <c r="S14" s="74"/>
      <c r="T14" s="75"/>
    </row>
    <row r="15" spans="1:22" ht="9" customHeight="1" x14ac:dyDescent="0.25">
      <c r="A15" s="4">
        <v>7</v>
      </c>
      <c r="B15" s="29" t="s">
        <v>14</v>
      </c>
      <c r="C15" s="34">
        <f>C16+C17+C18+C19</f>
        <v>6919.2</v>
      </c>
      <c r="D15" s="35">
        <f>D16+D17+D18+D19</f>
        <v>3598.5456299999996</v>
      </c>
      <c r="E15" s="22">
        <f t="shared" si="0"/>
        <v>-3320.6543700000002</v>
      </c>
      <c r="F15" s="17">
        <f t="shared" si="1"/>
        <v>52.008116978841478</v>
      </c>
      <c r="H15" s="76"/>
      <c r="I15" s="29"/>
      <c r="J15" s="83"/>
      <c r="K15" s="83"/>
      <c r="L15" s="80"/>
      <c r="M15" s="81"/>
      <c r="N15" s="65"/>
      <c r="O15" s="36"/>
      <c r="P15" s="29"/>
      <c r="Q15" s="83"/>
      <c r="R15" s="83"/>
      <c r="S15" s="80"/>
      <c r="T15" s="81"/>
    </row>
    <row r="16" spans="1:22" ht="13.5" customHeight="1" x14ac:dyDescent="0.25">
      <c r="A16" s="5"/>
      <c r="B16" s="33" t="s">
        <v>15</v>
      </c>
      <c r="C16" s="18">
        <v>2607.4</v>
      </c>
      <c r="D16" s="19">
        <v>1049.3457699999999</v>
      </c>
      <c r="E16" s="20">
        <f t="shared" si="0"/>
        <v>-1558.0542300000002</v>
      </c>
      <c r="F16" s="12">
        <f t="shared" si="1"/>
        <v>40.244909488379221</v>
      </c>
      <c r="H16" s="82"/>
      <c r="I16" s="33"/>
      <c r="J16" s="19"/>
      <c r="K16" s="19"/>
      <c r="L16" s="74"/>
      <c r="M16" s="75"/>
      <c r="N16" s="73"/>
      <c r="O16" s="21"/>
      <c r="P16" s="33"/>
      <c r="Q16" s="19"/>
      <c r="R16" s="52"/>
      <c r="S16" s="74"/>
      <c r="T16" s="75"/>
    </row>
    <row r="17" spans="1:20" ht="12.75" customHeight="1" x14ac:dyDescent="0.25">
      <c r="A17" s="5"/>
      <c r="B17" s="33" t="s">
        <v>16</v>
      </c>
      <c r="C17" s="18">
        <v>3358.6</v>
      </c>
      <c r="D17" s="19">
        <v>2092.0157899999999</v>
      </c>
      <c r="E17" s="20">
        <f t="shared" si="0"/>
        <v>-1266.58421</v>
      </c>
      <c r="F17" s="12">
        <f t="shared" si="1"/>
        <v>62.288328172452815</v>
      </c>
      <c r="H17" s="82"/>
      <c r="I17" s="33"/>
      <c r="J17" s="19"/>
      <c r="K17" s="19"/>
      <c r="L17" s="74"/>
      <c r="M17" s="75"/>
      <c r="N17" s="73"/>
      <c r="O17" s="21"/>
      <c r="P17" s="33"/>
      <c r="Q17" s="19"/>
      <c r="R17" s="52"/>
      <c r="S17" s="74"/>
      <c r="T17" s="75"/>
    </row>
    <row r="18" spans="1:20" ht="11.25" customHeight="1" x14ac:dyDescent="0.25">
      <c r="A18" s="5"/>
      <c r="B18" s="33" t="s">
        <v>17</v>
      </c>
      <c r="C18" s="18">
        <v>351</v>
      </c>
      <c r="D18" s="19">
        <v>163.97046</v>
      </c>
      <c r="E18" s="20">
        <f t="shared" si="0"/>
        <v>-187.02954</v>
      </c>
      <c r="F18" s="12">
        <f t="shared" si="1"/>
        <v>46.715230769230772</v>
      </c>
      <c r="H18" s="82"/>
      <c r="I18" s="33"/>
      <c r="J18" s="19"/>
      <c r="K18" s="19"/>
      <c r="L18" s="74"/>
      <c r="M18" s="75"/>
      <c r="N18" s="73"/>
      <c r="O18" s="21"/>
      <c r="P18" s="33"/>
      <c r="Q18" s="19"/>
      <c r="R18" s="52"/>
      <c r="S18" s="74"/>
      <c r="T18" s="75"/>
    </row>
    <row r="19" spans="1:20" ht="12" customHeight="1" x14ac:dyDescent="0.25">
      <c r="A19" s="5"/>
      <c r="B19" s="33" t="s">
        <v>18</v>
      </c>
      <c r="C19" s="18">
        <v>602.20000000000005</v>
      </c>
      <c r="D19" s="19">
        <v>293.21361000000002</v>
      </c>
      <c r="E19" s="20">
        <f t="shared" si="0"/>
        <v>-308.98639000000003</v>
      </c>
      <c r="F19" s="12">
        <f t="shared" si="1"/>
        <v>48.690403520425107</v>
      </c>
      <c r="H19" s="82"/>
      <c r="I19" s="33"/>
      <c r="J19" s="19"/>
      <c r="K19" s="19"/>
      <c r="L19" s="74"/>
      <c r="M19" s="75"/>
      <c r="N19" s="73"/>
      <c r="O19" s="21"/>
      <c r="P19" s="33"/>
      <c r="Q19" s="19"/>
      <c r="R19" s="52"/>
      <c r="S19" s="74"/>
      <c r="T19" s="75"/>
    </row>
    <row r="20" spans="1:20" x14ac:dyDescent="0.25">
      <c r="A20" s="4">
        <v>8</v>
      </c>
      <c r="B20" s="36" t="s">
        <v>19</v>
      </c>
      <c r="C20" s="37">
        <v>25</v>
      </c>
      <c r="D20" s="38">
        <v>12.5</v>
      </c>
      <c r="E20" s="20">
        <f t="shared" si="0"/>
        <v>-12.5</v>
      </c>
      <c r="F20" s="12">
        <f t="shared" si="1"/>
        <v>50</v>
      </c>
      <c r="H20" s="70"/>
      <c r="I20" s="36"/>
      <c r="J20" s="38"/>
      <c r="K20" s="38"/>
      <c r="L20" s="74"/>
      <c r="M20" s="75"/>
      <c r="N20" s="73"/>
      <c r="O20" s="36"/>
      <c r="P20" s="36"/>
      <c r="Q20" s="38"/>
      <c r="R20" s="52"/>
      <c r="S20" s="74"/>
      <c r="T20" s="75"/>
    </row>
    <row r="21" spans="1:20" ht="12.75" customHeight="1" x14ac:dyDescent="0.25">
      <c r="A21" s="4">
        <v>9</v>
      </c>
      <c r="B21" s="36" t="s">
        <v>20</v>
      </c>
      <c r="C21" s="18">
        <v>23.7</v>
      </c>
      <c r="D21" s="19">
        <v>10.3948</v>
      </c>
      <c r="E21" s="20">
        <f t="shared" si="0"/>
        <v>-13.305199999999999</v>
      </c>
      <c r="F21" s="12">
        <f t="shared" si="1"/>
        <v>43.859915611814351</v>
      </c>
      <c r="H21" s="70"/>
      <c r="I21" s="36"/>
      <c r="J21" s="19"/>
      <c r="K21" s="19"/>
      <c r="L21" s="74"/>
      <c r="M21" s="75"/>
      <c r="N21" s="73"/>
      <c r="O21" s="36"/>
      <c r="P21" s="36"/>
      <c r="Q21" s="19"/>
      <c r="R21" s="52"/>
      <c r="S21" s="74"/>
      <c r="T21" s="75"/>
    </row>
    <row r="22" spans="1:20" ht="12.75" customHeight="1" x14ac:dyDescent="0.25">
      <c r="A22" s="4">
        <v>10</v>
      </c>
      <c r="B22" s="36" t="s">
        <v>21</v>
      </c>
      <c r="C22" s="18">
        <v>7.5</v>
      </c>
      <c r="D22" s="19">
        <v>17.162500000000001</v>
      </c>
      <c r="E22" s="20">
        <f t="shared" si="0"/>
        <v>9.6625000000000014</v>
      </c>
      <c r="F22" s="12">
        <f t="shared" si="1"/>
        <v>228.83333333333334</v>
      </c>
      <c r="H22" s="70"/>
      <c r="I22" s="36"/>
      <c r="J22" s="19"/>
      <c r="K22" s="19"/>
      <c r="L22" s="74"/>
      <c r="M22" s="75"/>
      <c r="N22" s="73"/>
      <c r="O22" s="36"/>
      <c r="P22" s="36"/>
      <c r="Q22" s="19"/>
      <c r="R22" s="52"/>
      <c r="S22" s="74"/>
      <c r="T22" s="75"/>
    </row>
    <row r="23" spans="1:20" ht="12" customHeight="1" x14ac:dyDescent="0.25">
      <c r="A23" s="4">
        <v>11</v>
      </c>
      <c r="B23" s="36" t="s">
        <v>22</v>
      </c>
      <c r="C23" s="37">
        <v>8390.5</v>
      </c>
      <c r="D23" s="38">
        <v>10491.58699</v>
      </c>
      <c r="E23" s="50">
        <f t="shared" si="0"/>
        <v>2101.0869899999998</v>
      </c>
      <c r="F23" s="51">
        <f t="shared" si="1"/>
        <v>125.04126083070139</v>
      </c>
      <c r="H23" s="70"/>
      <c r="I23" s="36"/>
      <c r="J23" s="38"/>
      <c r="K23" s="38"/>
      <c r="L23" s="71"/>
      <c r="M23" s="72"/>
      <c r="N23" s="73"/>
      <c r="O23" s="36"/>
      <c r="P23" s="36"/>
      <c r="Q23" s="38"/>
      <c r="R23" s="52"/>
      <c r="S23" s="71"/>
      <c r="T23" s="72"/>
    </row>
    <row r="24" spans="1:20" ht="21" customHeight="1" x14ac:dyDescent="0.25">
      <c r="A24" s="4">
        <v>12</v>
      </c>
      <c r="B24" s="28" t="s">
        <v>23</v>
      </c>
      <c r="C24" s="18">
        <v>0.5</v>
      </c>
      <c r="D24" s="19">
        <v>122.474</v>
      </c>
      <c r="E24" s="20">
        <f t="shared" si="0"/>
        <v>121.974</v>
      </c>
      <c r="F24" s="12">
        <f t="shared" si="1"/>
        <v>24494.799999999999</v>
      </c>
      <c r="H24" s="70"/>
      <c r="I24" s="28"/>
      <c r="J24" s="19"/>
      <c r="K24" s="19"/>
      <c r="L24" s="74"/>
      <c r="M24" s="75"/>
      <c r="N24" s="84"/>
      <c r="O24" s="36"/>
      <c r="P24" s="28"/>
      <c r="Q24" s="19"/>
      <c r="R24" s="52"/>
      <c r="S24" s="74"/>
      <c r="T24" s="75"/>
    </row>
    <row r="25" spans="1:20" x14ac:dyDescent="0.25">
      <c r="A25" s="4">
        <v>13</v>
      </c>
      <c r="B25" s="36" t="s">
        <v>24</v>
      </c>
      <c r="C25" s="18">
        <v>4.5</v>
      </c>
      <c r="D25" s="19">
        <v>10.4902</v>
      </c>
      <c r="E25" s="20">
        <f t="shared" si="0"/>
        <v>5.9901999999999997</v>
      </c>
      <c r="F25" s="12">
        <f t="shared" si="1"/>
        <v>233.11555555555557</v>
      </c>
      <c r="H25" s="70"/>
      <c r="I25" s="36"/>
      <c r="J25" s="19"/>
      <c r="K25" s="19"/>
      <c r="L25" s="74"/>
      <c r="M25" s="75"/>
      <c r="N25" s="73"/>
      <c r="O25" s="36"/>
      <c r="P25" s="36"/>
      <c r="Q25" s="19"/>
      <c r="R25" s="52"/>
      <c r="S25" s="74"/>
      <c r="T25" s="75"/>
    </row>
    <row r="26" spans="1:20" ht="23.25" customHeight="1" x14ac:dyDescent="0.25">
      <c r="A26" s="4">
        <v>14</v>
      </c>
      <c r="B26" s="28" t="s">
        <v>25</v>
      </c>
      <c r="C26" s="18">
        <v>4.5</v>
      </c>
      <c r="D26" s="19">
        <v>5.0999999999999996</v>
      </c>
      <c r="E26" s="20">
        <f t="shared" si="0"/>
        <v>0.59999999999999964</v>
      </c>
      <c r="F26" s="12">
        <f t="shared" si="1"/>
        <v>113.33333333333333</v>
      </c>
      <c r="H26" s="70"/>
      <c r="I26" s="28"/>
      <c r="J26" s="19"/>
      <c r="K26" s="19"/>
      <c r="L26" s="74"/>
      <c r="M26" s="75"/>
      <c r="N26" s="73"/>
      <c r="O26" s="36"/>
      <c r="P26" s="28"/>
      <c r="Q26" s="19"/>
      <c r="R26" s="52"/>
      <c r="S26" s="74"/>
      <c r="T26" s="75"/>
    </row>
    <row r="27" spans="1:20" ht="11.25" customHeight="1" x14ac:dyDescent="0.25">
      <c r="A27" s="4">
        <v>15</v>
      </c>
      <c r="B27" s="36" t="s">
        <v>26</v>
      </c>
      <c r="C27" s="18">
        <v>22.1</v>
      </c>
      <c r="D27" s="19">
        <v>54.886159999999997</v>
      </c>
      <c r="E27" s="20">
        <f t="shared" si="0"/>
        <v>32.786159999999995</v>
      </c>
      <c r="F27" s="12">
        <f t="shared" si="1"/>
        <v>248.353665158371</v>
      </c>
      <c r="H27" s="70"/>
      <c r="I27" s="36"/>
      <c r="J27" s="19"/>
      <c r="K27" s="19"/>
      <c r="L27" s="74"/>
      <c r="M27" s="75"/>
      <c r="N27" s="73"/>
      <c r="O27" s="36"/>
      <c r="P27" s="36"/>
      <c r="Q27" s="19"/>
      <c r="R27" s="52"/>
      <c r="S27" s="74"/>
      <c r="T27" s="75"/>
    </row>
    <row r="28" spans="1:20" ht="12.75" customHeight="1" x14ac:dyDescent="0.25">
      <c r="A28" s="4">
        <v>16</v>
      </c>
      <c r="B28" s="36" t="s">
        <v>27</v>
      </c>
      <c r="C28" s="18">
        <v>806.6</v>
      </c>
      <c r="D28" s="19">
        <v>881.41668000000004</v>
      </c>
      <c r="E28" s="20">
        <f t="shared" si="0"/>
        <v>74.816680000000019</v>
      </c>
      <c r="F28" s="12">
        <f t="shared" si="1"/>
        <v>109.27556161666254</v>
      </c>
      <c r="H28" s="70"/>
      <c r="I28" s="36"/>
      <c r="J28" s="19"/>
      <c r="K28" s="19"/>
      <c r="L28" s="74"/>
      <c r="M28" s="75"/>
      <c r="N28" s="73"/>
      <c r="O28" s="36"/>
      <c r="P28" s="36"/>
      <c r="Q28" s="19"/>
      <c r="R28" s="52"/>
      <c r="S28" s="74"/>
      <c r="T28" s="75"/>
    </row>
    <row r="29" spans="1:20" ht="34.5" customHeight="1" x14ac:dyDescent="0.25">
      <c r="A29" s="4">
        <v>17</v>
      </c>
      <c r="B29" s="28" t="s">
        <v>28</v>
      </c>
      <c r="C29" s="18">
        <v>37.799999999999997</v>
      </c>
      <c r="D29" s="19">
        <v>52.479489999999998</v>
      </c>
      <c r="E29" s="20">
        <f t="shared" si="0"/>
        <v>14.679490000000001</v>
      </c>
      <c r="F29" s="12">
        <f t="shared" si="1"/>
        <v>138.83462962962966</v>
      </c>
      <c r="H29" s="70"/>
      <c r="I29" s="28"/>
      <c r="J29" s="19"/>
      <c r="K29" s="19"/>
      <c r="L29" s="74"/>
      <c r="M29" s="75"/>
      <c r="N29" s="84"/>
      <c r="O29" s="36"/>
      <c r="P29" s="28"/>
      <c r="Q29" s="19"/>
      <c r="R29" s="52"/>
      <c r="S29" s="74"/>
      <c r="T29" s="75"/>
    </row>
    <row r="30" spans="1:20" ht="12" customHeight="1" x14ac:dyDescent="0.25">
      <c r="A30" s="4">
        <v>18</v>
      </c>
      <c r="B30" s="36" t="s">
        <v>29</v>
      </c>
      <c r="C30" s="18">
        <v>15.1</v>
      </c>
      <c r="D30" s="19">
        <v>5.8988500000000004</v>
      </c>
      <c r="E30" s="20">
        <f t="shared" si="0"/>
        <v>-9.2011499999999984</v>
      </c>
      <c r="F30" s="12">
        <f t="shared" si="1"/>
        <v>39.065231788079473</v>
      </c>
      <c r="H30" s="70"/>
      <c r="I30" s="36"/>
      <c r="J30" s="19"/>
      <c r="K30" s="19"/>
      <c r="L30" s="74"/>
      <c r="M30" s="75"/>
      <c r="N30" s="73"/>
      <c r="O30" s="36"/>
      <c r="P30" s="36"/>
      <c r="Q30" s="19"/>
      <c r="R30" s="52"/>
      <c r="S30" s="74"/>
      <c r="T30" s="75"/>
    </row>
    <row r="31" spans="1:20" ht="12" customHeight="1" x14ac:dyDescent="0.25">
      <c r="A31" s="4"/>
      <c r="B31" s="36" t="s">
        <v>57</v>
      </c>
      <c r="C31" s="18"/>
      <c r="D31" s="19">
        <v>1.2885599999999999</v>
      </c>
      <c r="E31" s="20"/>
      <c r="F31" s="12"/>
      <c r="H31" s="70"/>
      <c r="I31" s="36"/>
      <c r="J31" s="19"/>
      <c r="K31" s="19"/>
      <c r="L31" s="74"/>
      <c r="M31" s="75"/>
      <c r="N31" s="73"/>
      <c r="O31" s="36"/>
      <c r="P31" s="36"/>
      <c r="Q31" s="19"/>
      <c r="R31" s="52"/>
      <c r="S31" s="74"/>
      <c r="T31" s="75"/>
    </row>
    <row r="32" spans="1:20" ht="13.5" customHeight="1" x14ac:dyDescent="0.25">
      <c r="A32" s="4">
        <v>19</v>
      </c>
      <c r="B32" s="36" t="s">
        <v>30</v>
      </c>
      <c r="C32" s="18">
        <v>30.7</v>
      </c>
      <c r="D32" s="19">
        <v>269.39614</v>
      </c>
      <c r="E32" s="20">
        <f t="shared" si="0"/>
        <v>238.69614000000001</v>
      </c>
      <c r="F32" s="12">
        <f t="shared" si="1"/>
        <v>877.51185667752441</v>
      </c>
      <c r="H32" s="70"/>
      <c r="I32" s="36"/>
      <c r="J32" s="19"/>
      <c r="K32" s="19"/>
      <c r="L32" s="74"/>
      <c r="M32" s="75"/>
      <c r="N32" s="73"/>
      <c r="O32" s="36"/>
      <c r="P32" s="36"/>
      <c r="Q32" s="19"/>
      <c r="R32" s="52"/>
      <c r="S32" s="74"/>
      <c r="T32" s="75"/>
    </row>
    <row r="33" spans="1:20" ht="13.5" customHeight="1" x14ac:dyDescent="0.25">
      <c r="A33" s="4"/>
      <c r="B33" s="36" t="s">
        <v>53</v>
      </c>
      <c r="C33" s="18">
        <v>18.7</v>
      </c>
      <c r="D33" s="19">
        <v>1.0089600000000001</v>
      </c>
      <c r="E33" s="20">
        <f t="shared" si="0"/>
        <v>-17.691040000000001</v>
      </c>
      <c r="F33" s="12">
        <f t="shared" si="1"/>
        <v>5.3955080213903752</v>
      </c>
      <c r="H33" s="70"/>
      <c r="I33" s="36"/>
      <c r="J33" s="19"/>
      <c r="K33" s="19"/>
      <c r="L33" s="74"/>
      <c r="M33" s="75"/>
      <c r="N33" s="73"/>
      <c r="O33" s="36"/>
      <c r="P33" s="36"/>
      <c r="Q33" s="19"/>
      <c r="R33" s="52"/>
      <c r="S33" s="74"/>
      <c r="T33" s="75"/>
    </row>
    <row r="34" spans="1:20" ht="12.75" customHeight="1" thickBot="1" x14ac:dyDescent="0.3">
      <c r="A34" s="4">
        <v>20</v>
      </c>
      <c r="B34" s="36" t="s">
        <v>31</v>
      </c>
      <c r="C34" s="18"/>
      <c r="D34" s="19">
        <v>12.689159999999999</v>
      </c>
      <c r="E34" s="20">
        <f t="shared" si="0"/>
        <v>12.689159999999999</v>
      </c>
      <c r="F34" s="12"/>
      <c r="H34" s="70"/>
      <c r="I34" s="36"/>
      <c r="J34" s="19"/>
      <c r="K34" s="19"/>
      <c r="L34" s="74"/>
      <c r="M34" s="75"/>
      <c r="N34" s="73"/>
      <c r="O34" s="36"/>
      <c r="P34" s="36"/>
      <c r="Q34" s="19"/>
      <c r="R34" s="52"/>
      <c r="S34" s="74"/>
      <c r="T34" s="75"/>
    </row>
    <row r="35" spans="1:20" ht="12.75" customHeight="1" thickBot="1" x14ac:dyDescent="0.3">
      <c r="A35" s="6"/>
      <c r="B35" s="39" t="s">
        <v>32</v>
      </c>
      <c r="C35" s="40">
        <f>C3+C4+C5+C6+C7+C8+C24+C25+C26+C27+C28+C29+C30+C32+C34+C33</f>
        <v>45637.999999999993</v>
      </c>
      <c r="D35" s="41">
        <f>D3+D4+D5+D6+D7+D8+D24+D25+D26+D27+D28+D29+D30+D32+D33+D34+D31</f>
        <v>54492.871399999996</v>
      </c>
      <c r="E35" s="24">
        <f>D35-C35</f>
        <v>8854.8714000000036</v>
      </c>
      <c r="F35" s="16">
        <f t="shared" si="1"/>
        <v>119.40240895744776</v>
      </c>
      <c r="H35" s="85"/>
      <c r="I35" s="29"/>
      <c r="J35" s="77"/>
      <c r="K35" s="77"/>
      <c r="L35" s="78"/>
      <c r="M35" s="79"/>
      <c r="N35" s="73"/>
      <c r="O35" s="21"/>
      <c r="P35" s="29"/>
      <c r="Q35" s="77"/>
      <c r="R35" s="77"/>
      <c r="S35" s="78"/>
      <c r="T35" s="79"/>
    </row>
    <row r="36" spans="1:20" ht="10.5" customHeight="1" x14ac:dyDescent="0.25">
      <c r="A36" s="5"/>
      <c r="B36" s="42" t="s">
        <v>33</v>
      </c>
      <c r="C36" s="61">
        <v>5708.7</v>
      </c>
      <c r="D36" s="62">
        <v>5708.7</v>
      </c>
      <c r="E36" s="43">
        <f>D36-C36</f>
        <v>0</v>
      </c>
      <c r="F36" s="13">
        <f t="shared" si="1"/>
        <v>100</v>
      </c>
      <c r="H36" s="82"/>
      <c r="I36" s="21"/>
      <c r="J36" s="19"/>
      <c r="K36" s="19"/>
      <c r="L36" s="74"/>
      <c r="M36" s="75"/>
      <c r="N36" s="73"/>
      <c r="O36" s="21"/>
      <c r="P36" s="21"/>
      <c r="Q36" s="19"/>
      <c r="R36" s="52"/>
      <c r="S36" s="74"/>
      <c r="T36" s="75"/>
    </row>
    <row r="37" spans="1:20" ht="13.5" customHeight="1" x14ac:dyDescent="0.25">
      <c r="A37" s="5"/>
      <c r="B37" s="21" t="s">
        <v>54</v>
      </c>
      <c r="C37" s="63">
        <v>665.46</v>
      </c>
      <c r="D37" s="64">
        <v>665.46</v>
      </c>
      <c r="E37" s="44">
        <f>D37-C37</f>
        <v>0</v>
      </c>
      <c r="F37" s="14">
        <f t="shared" si="1"/>
        <v>100</v>
      </c>
      <c r="H37" s="82"/>
      <c r="I37" s="21"/>
      <c r="J37" s="19"/>
      <c r="K37" s="19"/>
      <c r="L37" s="74"/>
      <c r="M37" s="75"/>
      <c r="N37" s="73"/>
      <c r="O37" s="21"/>
      <c r="P37" s="86"/>
      <c r="Q37" s="19"/>
      <c r="R37" s="19"/>
      <c r="S37" s="74"/>
      <c r="T37" s="75"/>
    </row>
    <row r="38" spans="1:20" ht="11.25" customHeight="1" x14ac:dyDescent="0.25">
      <c r="A38" s="5"/>
      <c r="B38" s="21" t="s">
        <v>34</v>
      </c>
      <c r="C38" s="18">
        <v>23571.3</v>
      </c>
      <c r="D38" s="19">
        <v>23571.3</v>
      </c>
      <c r="E38" s="44">
        <f t="shared" ref="E38:E56" si="2">D38-C38</f>
        <v>0</v>
      </c>
      <c r="F38" s="14">
        <f t="shared" si="1"/>
        <v>100</v>
      </c>
      <c r="H38" s="82"/>
      <c r="I38" s="21"/>
      <c r="J38" s="19"/>
      <c r="K38" s="19"/>
      <c r="L38" s="74"/>
      <c r="M38" s="75"/>
      <c r="N38" s="73"/>
      <c r="O38" s="21"/>
      <c r="P38" s="21"/>
      <c r="Q38" s="19"/>
      <c r="R38" s="52"/>
      <c r="S38" s="74"/>
      <c r="T38" s="75"/>
    </row>
    <row r="39" spans="1:20" ht="11.25" hidden="1" customHeight="1" x14ac:dyDescent="0.25">
      <c r="A39" s="5"/>
      <c r="B39" s="21" t="s">
        <v>35</v>
      </c>
      <c r="C39" s="18"/>
      <c r="D39" s="19"/>
      <c r="E39" s="44">
        <f t="shared" si="2"/>
        <v>0</v>
      </c>
      <c r="F39" s="14" t="e">
        <f t="shared" si="1"/>
        <v>#DIV/0!</v>
      </c>
      <c r="H39" s="82"/>
      <c r="I39" s="21"/>
      <c r="J39" s="19"/>
      <c r="K39" s="19"/>
      <c r="L39" s="74"/>
      <c r="M39" s="75"/>
      <c r="N39" s="73"/>
      <c r="O39" s="21"/>
      <c r="P39" s="21"/>
      <c r="Q39" s="19"/>
      <c r="R39" s="52"/>
      <c r="S39" s="74"/>
      <c r="T39" s="75"/>
    </row>
    <row r="40" spans="1:20" ht="12" customHeight="1" x14ac:dyDescent="0.25">
      <c r="A40" s="5"/>
      <c r="B40" s="21" t="s">
        <v>36</v>
      </c>
      <c r="C40" s="18">
        <v>421.75200000000001</v>
      </c>
      <c r="D40" s="19">
        <v>411.56</v>
      </c>
      <c r="E40" s="44">
        <f t="shared" si="2"/>
        <v>-10.192000000000007</v>
      </c>
      <c r="F40" s="14">
        <f t="shared" si="1"/>
        <v>97.583413949429996</v>
      </c>
      <c r="H40" s="82"/>
      <c r="I40" s="21"/>
      <c r="J40" s="19"/>
      <c r="K40" s="19"/>
      <c r="L40" s="74"/>
      <c r="M40" s="75"/>
      <c r="N40" s="73"/>
      <c r="O40" s="21"/>
      <c r="P40" s="21"/>
      <c r="Q40" s="19"/>
      <c r="R40" s="52"/>
      <c r="S40" s="74"/>
      <c r="T40" s="75"/>
    </row>
    <row r="41" spans="1:20" ht="12" customHeight="1" thickBot="1" x14ac:dyDescent="0.3">
      <c r="A41" s="5"/>
      <c r="B41" s="29" t="s">
        <v>37</v>
      </c>
      <c r="C41" s="34">
        <f>C38+C39+C40</f>
        <v>23993.052</v>
      </c>
      <c r="D41" s="35">
        <f>D38+D39+D40</f>
        <v>23982.86</v>
      </c>
      <c r="E41" s="44">
        <f t="shared" si="2"/>
        <v>-10.191999999999098</v>
      </c>
      <c r="F41" s="14">
        <f t="shared" si="1"/>
        <v>99.957521035673167</v>
      </c>
      <c r="H41" s="82"/>
      <c r="I41" s="29"/>
      <c r="J41" s="83"/>
      <c r="K41" s="83"/>
      <c r="L41" s="74"/>
      <c r="M41" s="75"/>
      <c r="N41" s="73"/>
      <c r="O41" s="21"/>
      <c r="P41" s="29"/>
      <c r="Q41" s="83"/>
      <c r="R41" s="83"/>
      <c r="S41" s="74"/>
      <c r="T41" s="75"/>
    </row>
    <row r="42" spans="1:20" ht="12" customHeight="1" thickBot="1" x14ac:dyDescent="0.3">
      <c r="A42" s="7"/>
      <c r="B42" s="39" t="s">
        <v>38</v>
      </c>
      <c r="C42" s="40">
        <f>C35+C36+C41+C37</f>
        <v>76005.212</v>
      </c>
      <c r="D42" s="41">
        <f>D35+D36+D37+D38+D40</f>
        <v>84849.891399999993</v>
      </c>
      <c r="E42" s="53">
        <f t="shared" si="2"/>
        <v>8844.6793999999936</v>
      </c>
      <c r="F42" s="16">
        <f t="shared" si="1"/>
        <v>111.6369380036727</v>
      </c>
      <c r="H42" s="85"/>
      <c r="I42" s="29"/>
      <c r="J42" s="77"/>
      <c r="K42" s="77"/>
      <c r="L42" s="78"/>
      <c r="M42" s="79"/>
      <c r="N42" s="73"/>
      <c r="O42" s="23"/>
      <c r="P42" s="29"/>
      <c r="Q42" s="77"/>
      <c r="R42" s="77"/>
      <c r="S42" s="78"/>
      <c r="T42" s="79"/>
    </row>
    <row r="43" spans="1:20" ht="12" customHeight="1" x14ac:dyDescent="0.25">
      <c r="A43" s="5"/>
      <c r="B43" s="25" t="s">
        <v>39</v>
      </c>
      <c r="C43" s="26"/>
      <c r="D43" s="27"/>
      <c r="E43" s="43">
        <f t="shared" si="2"/>
        <v>0</v>
      </c>
      <c r="F43" s="13"/>
      <c r="H43" s="82"/>
      <c r="I43" s="36"/>
      <c r="J43" s="19"/>
      <c r="K43" s="19"/>
      <c r="L43" s="74"/>
      <c r="M43" s="75"/>
      <c r="N43" s="73"/>
      <c r="O43" s="21"/>
      <c r="P43" s="36"/>
      <c r="Q43" s="19"/>
      <c r="R43" s="21"/>
      <c r="S43" s="74"/>
      <c r="T43" s="75"/>
    </row>
    <row r="44" spans="1:20" ht="11.25" customHeight="1" x14ac:dyDescent="0.25">
      <c r="A44" s="5"/>
      <c r="B44" s="21" t="s">
        <v>40</v>
      </c>
      <c r="C44" s="18">
        <v>12.7</v>
      </c>
      <c r="D44" s="19">
        <v>16.95523</v>
      </c>
      <c r="E44" s="44">
        <f t="shared" si="2"/>
        <v>4.255230000000001</v>
      </c>
      <c r="F44" s="14">
        <f t="shared" si="1"/>
        <v>133.50574803149607</v>
      </c>
      <c r="H44" s="82"/>
      <c r="I44" s="21"/>
      <c r="J44" s="19"/>
      <c r="K44" s="19"/>
      <c r="L44" s="74"/>
      <c r="M44" s="75"/>
      <c r="N44" s="73"/>
      <c r="O44" s="21"/>
      <c r="P44" s="21"/>
      <c r="Q44" s="19"/>
      <c r="R44" s="52"/>
      <c r="S44" s="74"/>
      <c r="T44" s="75"/>
    </row>
    <row r="45" spans="1:20" ht="22.5" customHeight="1" x14ac:dyDescent="0.25">
      <c r="A45" s="5"/>
      <c r="B45" s="48" t="s">
        <v>41</v>
      </c>
      <c r="C45" s="18">
        <v>0</v>
      </c>
      <c r="D45" s="19"/>
      <c r="E45" s="44">
        <f t="shared" si="2"/>
        <v>0</v>
      </c>
      <c r="F45" s="14"/>
      <c r="H45" s="82"/>
      <c r="I45" s="48"/>
      <c r="J45" s="19"/>
      <c r="K45" s="19"/>
      <c r="L45" s="74"/>
      <c r="M45" s="75"/>
      <c r="N45" s="73"/>
      <c r="O45" s="21"/>
      <c r="P45" s="48"/>
      <c r="Q45" s="19"/>
      <c r="R45" s="52"/>
      <c r="S45" s="74"/>
      <c r="T45" s="75"/>
    </row>
    <row r="46" spans="1:20" ht="22.5" customHeight="1" x14ac:dyDescent="0.25">
      <c r="A46" s="5"/>
      <c r="B46" s="48" t="s">
        <v>42</v>
      </c>
      <c r="C46" s="18"/>
      <c r="D46" s="19">
        <v>7.1025900000000002</v>
      </c>
      <c r="E46" s="44">
        <f t="shared" si="2"/>
        <v>7.1025900000000002</v>
      </c>
      <c r="F46" s="14"/>
      <c r="H46" s="82"/>
      <c r="I46" s="48"/>
      <c r="J46" s="19"/>
      <c r="K46" s="19"/>
      <c r="L46" s="74"/>
      <c r="M46" s="75"/>
      <c r="N46" s="73"/>
      <c r="O46" s="21"/>
      <c r="P46" s="48"/>
      <c r="Q46" s="19"/>
      <c r="R46" s="52"/>
      <c r="S46" s="74"/>
      <c r="T46" s="75"/>
    </row>
    <row r="47" spans="1:20" ht="12" customHeight="1" x14ac:dyDescent="0.25">
      <c r="A47" s="5"/>
      <c r="B47" s="21" t="s">
        <v>43</v>
      </c>
      <c r="C47" s="18">
        <v>6696.8819999999996</v>
      </c>
      <c r="D47" s="19">
        <v>982.63688000000002</v>
      </c>
      <c r="E47" s="44">
        <f t="shared" si="2"/>
        <v>-5714.2451199999996</v>
      </c>
      <c r="F47" s="14">
        <f t="shared" si="1"/>
        <v>14.673050533068974</v>
      </c>
      <c r="H47" s="82"/>
      <c r="I47" s="21"/>
      <c r="J47" s="19"/>
      <c r="K47" s="19"/>
      <c r="L47" s="74"/>
      <c r="M47" s="75"/>
      <c r="N47" s="73"/>
      <c r="O47" s="21"/>
      <c r="P47" s="21"/>
      <c r="Q47" s="19"/>
      <c r="R47" s="52"/>
      <c r="S47" s="74"/>
      <c r="T47" s="75"/>
    </row>
    <row r="48" spans="1:20" ht="21.75" customHeight="1" x14ac:dyDescent="0.25">
      <c r="A48" s="5"/>
      <c r="B48" s="48" t="s">
        <v>44</v>
      </c>
      <c r="C48" s="18"/>
      <c r="D48" s="19"/>
      <c r="E48" s="44">
        <f t="shared" si="2"/>
        <v>0</v>
      </c>
      <c r="F48" s="14"/>
      <c r="H48" s="82"/>
      <c r="I48" s="48"/>
      <c r="J48" s="19"/>
      <c r="K48" s="19"/>
      <c r="L48" s="74"/>
      <c r="M48" s="75"/>
      <c r="N48" s="73"/>
      <c r="O48" s="21"/>
      <c r="P48" s="48"/>
      <c r="Q48" s="19"/>
      <c r="R48" s="52"/>
      <c r="S48" s="74"/>
      <c r="T48" s="75"/>
    </row>
    <row r="49" spans="1:20" ht="11.25" customHeight="1" x14ac:dyDescent="0.25">
      <c r="A49" s="5"/>
      <c r="B49" s="21" t="s">
        <v>45</v>
      </c>
      <c r="C49" s="18">
        <v>0</v>
      </c>
      <c r="D49" s="19">
        <v>0</v>
      </c>
      <c r="E49" s="44">
        <f t="shared" si="2"/>
        <v>0</v>
      </c>
      <c r="F49" s="14"/>
      <c r="H49" s="82"/>
      <c r="I49" s="21"/>
      <c r="J49" s="19"/>
      <c r="K49" s="19"/>
      <c r="L49" s="74"/>
      <c r="M49" s="75"/>
      <c r="N49" s="73"/>
      <c r="O49" s="21"/>
      <c r="P49" s="21"/>
      <c r="Q49" s="19"/>
      <c r="R49" s="52"/>
      <c r="S49" s="74"/>
      <c r="T49" s="75"/>
    </row>
    <row r="50" spans="1:20" ht="12" customHeight="1" x14ac:dyDescent="0.25">
      <c r="A50" s="5"/>
      <c r="B50" s="48" t="s">
        <v>51</v>
      </c>
      <c r="C50" s="18"/>
      <c r="D50" s="19"/>
      <c r="E50" s="44">
        <f t="shared" si="2"/>
        <v>0</v>
      </c>
      <c r="F50" s="14"/>
      <c r="H50" s="82"/>
      <c r="I50" s="48"/>
      <c r="J50" s="19"/>
      <c r="K50" s="19"/>
      <c r="L50" s="74"/>
      <c r="M50" s="75"/>
      <c r="N50" s="73"/>
      <c r="O50" s="21"/>
      <c r="P50" s="48"/>
      <c r="Q50" s="19"/>
      <c r="R50" s="52"/>
      <c r="S50" s="74"/>
      <c r="T50" s="75"/>
    </row>
    <row r="51" spans="1:20" ht="12.75" customHeight="1" x14ac:dyDescent="0.25">
      <c r="A51" s="5"/>
      <c r="B51" s="23" t="s">
        <v>46</v>
      </c>
      <c r="C51" s="34">
        <f>C48+C49+C50</f>
        <v>0</v>
      </c>
      <c r="D51" s="35">
        <f>D48+D49+D50</f>
        <v>0</v>
      </c>
      <c r="E51" s="49">
        <f t="shared" si="2"/>
        <v>0</v>
      </c>
      <c r="F51" s="15"/>
      <c r="H51" s="82"/>
      <c r="I51" s="23"/>
      <c r="J51" s="83"/>
      <c r="K51" s="83"/>
      <c r="L51" s="80"/>
      <c r="M51" s="81"/>
      <c r="N51" s="73"/>
      <c r="O51" s="21"/>
      <c r="P51" s="23"/>
      <c r="Q51" s="83"/>
      <c r="R51" s="83"/>
      <c r="S51" s="80"/>
      <c r="T51" s="81"/>
    </row>
    <row r="52" spans="1:20" ht="12.75" customHeight="1" thickBot="1" x14ac:dyDescent="0.3">
      <c r="A52" s="5"/>
      <c r="B52" s="21" t="s">
        <v>47</v>
      </c>
      <c r="C52" s="18">
        <v>30</v>
      </c>
      <c r="D52" s="19">
        <v>10.02</v>
      </c>
      <c r="E52" s="44">
        <f t="shared" si="2"/>
        <v>-19.98</v>
      </c>
      <c r="F52" s="14">
        <f t="shared" si="1"/>
        <v>33.4</v>
      </c>
      <c r="H52" s="82"/>
      <c r="I52" s="21"/>
      <c r="J52" s="19"/>
      <c r="K52" s="19"/>
      <c r="L52" s="74"/>
      <c r="M52" s="75"/>
      <c r="N52" s="73"/>
      <c r="O52" s="21"/>
      <c r="P52" s="21"/>
      <c r="Q52" s="19"/>
      <c r="R52" s="52"/>
      <c r="S52" s="74"/>
      <c r="T52" s="75"/>
    </row>
    <row r="53" spans="1:20" ht="14.25" customHeight="1" thickBot="1" x14ac:dyDescent="0.3">
      <c r="A53" s="6"/>
      <c r="B53" s="39" t="s">
        <v>52</v>
      </c>
      <c r="C53" s="45">
        <f>C44+C45+C46+C47+C51+C52</f>
        <v>6739.5819999999994</v>
      </c>
      <c r="D53" s="46">
        <f>D44+D45+D46+D47+D51+D52</f>
        <v>1016.7147</v>
      </c>
      <c r="E53" s="47">
        <f t="shared" si="2"/>
        <v>-5722.8672999999999</v>
      </c>
      <c r="F53" s="16">
        <f t="shared" si="1"/>
        <v>15.085723417268312</v>
      </c>
      <c r="H53" s="82"/>
      <c r="I53" s="29"/>
      <c r="J53" s="83"/>
      <c r="K53" s="83"/>
      <c r="L53" s="80"/>
      <c r="M53" s="79"/>
      <c r="N53" s="65"/>
      <c r="O53" s="21"/>
      <c r="P53" s="29"/>
      <c r="Q53" s="83"/>
      <c r="R53" s="83"/>
      <c r="S53" s="80"/>
      <c r="T53" s="79"/>
    </row>
    <row r="54" spans="1:20" ht="13.5" customHeight="1" thickBot="1" x14ac:dyDescent="0.3">
      <c r="A54" s="6"/>
      <c r="B54" s="36" t="s">
        <v>48</v>
      </c>
      <c r="C54" s="18"/>
      <c r="D54" s="19"/>
      <c r="E54" s="44">
        <f t="shared" si="2"/>
        <v>0</v>
      </c>
      <c r="F54" s="14"/>
      <c r="H54" s="82"/>
      <c r="I54" s="36"/>
      <c r="J54" s="19"/>
      <c r="K54" s="19"/>
      <c r="L54" s="74"/>
      <c r="M54" s="75"/>
      <c r="N54" s="65"/>
      <c r="O54" s="21"/>
      <c r="P54" s="36"/>
      <c r="Q54" s="19"/>
      <c r="R54" s="19"/>
      <c r="S54" s="74"/>
      <c r="T54" s="75"/>
    </row>
    <row r="55" spans="1:20" ht="12.75" customHeight="1" thickBot="1" x14ac:dyDescent="0.3">
      <c r="A55" s="6"/>
      <c r="B55" s="39" t="s">
        <v>49</v>
      </c>
      <c r="C55" s="45">
        <f>C53+C54</f>
        <v>6739.5819999999994</v>
      </c>
      <c r="D55" s="46">
        <f>D53+D54</f>
        <v>1016.7147</v>
      </c>
      <c r="E55" s="47">
        <f t="shared" si="2"/>
        <v>-5722.8672999999999</v>
      </c>
      <c r="F55" s="16">
        <f t="shared" si="1"/>
        <v>15.085723417268312</v>
      </c>
      <c r="H55" s="82"/>
      <c r="I55" s="29"/>
      <c r="J55" s="83"/>
      <c r="K55" s="83"/>
      <c r="L55" s="80"/>
      <c r="M55" s="79"/>
      <c r="N55" s="65"/>
      <c r="O55" s="21"/>
      <c r="P55" s="29"/>
      <c r="Q55" s="83"/>
      <c r="R55" s="83"/>
      <c r="S55" s="80"/>
      <c r="T55" s="79"/>
    </row>
    <row r="56" spans="1:20" ht="12" customHeight="1" thickBot="1" x14ac:dyDescent="0.3">
      <c r="A56" s="6"/>
      <c r="B56" s="39" t="s">
        <v>50</v>
      </c>
      <c r="C56" s="45">
        <f>C42+C55</f>
        <v>82744.793999999994</v>
      </c>
      <c r="D56" s="46">
        <f>D42+D55</f>
        <v>85866.60609999999</v>
      </c>
      <c r="E56" s="47">
        <f t="shared" si="2"/>
        <v>3121.8120999999956</v>
      </c>
      <c r="F56" s="16">
        <f t="shared" si="1"/>
        <v>103.7728199552953</v>
      </c>
      <c r="H56" s="82"/>
      <c r="I56" s="29"/>
      <c r="J56" s="83"/>
      <c r="K56" s="83"/>
      <c r="L56" s="80"/>
      <c r="M56" s="79"/>
      <c r="N56" s="65"/>
      <c r="O56" s="21"/>
      <c r="P56" s="29"/>
      <c r="Q56" s="83"/>
      <c r="R56" s="83"/>
      <c r="S56" s="80"/>
      <c r="T56" s="79"/>
    </row>
    <row r="57" spans="1:20" ht="12" customHeight="1" x14ac:dyDescent="0.25">
      <c r="A57" s="82"/>
      <c r="B57" s="29"/>
      <c r="C57" s="83"/>
      <c r="D57" s="83"/>
      <c r="E57" s="80"/>
      <c r="F57" s="79"/>
      <c r="H57" s="82"/>
      <c r="I57" s="29"/>
      <c r="J57" s="83"/>
      <c r="K57" s="83"/>
      <c r="L57" s="80"/>
      <c r="M57" s="79"/>
      <c r="N57" s="65"/>
      <c r="O57" s="21"/>
      <c r="P57" s="29"/>
      <c r="Q57" s="83"/>
      <c r="R57" s="83"/>
      <c r="S57" s="80"/>
      <c r="T57" s="79"/>
    </row>
    <row r="58" spans="1:20" x14ac:dyDescent="0.25">
      <c r="A58" s="1"/>
      <c r="B58" s="1" t="s">
        <v>61</v>
      </c>
      <c r="C58" s="1"/>
      <c r="D58" s="1" t="s">
        <v>62</v>
      </c>
      <c r="E58" s="1"/>
      <c r="F58" s="1"/>
    </row>
    <row r="59" spans="1:20" x14ac:dyDescent="0.25">
      <c r="A59" s="1"/>
      <c r="B59" s="1"/>
      <c r="C59" s="1"/>
      <c r="D59" s="1"/>
      <c r="E59" s="1"/>
      <c r="F59" s="1"/>
    </row>
    <row r="60" spans="1:20" x14ac:dyDescent="0.25">
      <c r="A60" s="1"/>
      <c r="B60" s="1"/>
      <c r="C60" s="1"/>
      <c r="D60" s="1"/>
      <c r="E60" s="1"/>
      <c r="F60" s="1"/>
    </row>
    <row r="61" spans="1:20" x14ac:dyDescent="0.25">
      <c r="A61" s="1"/>
      <c r="B61" s="1"/>
      <c r="C61" s="1"/>
      <c r="D61" s="1"/>
      <c r="E61" s="1"/>
      <c r="F61" s="1"/>
    </row>
    <row r="62" spans="1:20" x14ac:dyDescent="0.25">
      <c r="A62" s="1"/>
      <c r="B62" s="1"/>
      <c r="C62" s="1"/>
      <c r="D62" s="1"/>
      <c r="E62" s="1"/>
      <c r="F62" s="1"/>
    </row>
    <row r="63" spans="1:20" x14ac:dyDescent="0.25">
      <c r="A63" s="1"/>
      <c r="B63" s="1"/>
      <c r="C63" s="1"/>
      <c r="D63" s="1"/>
      <c r="E63" s="1"/>
      <c r="F63" s="1"/>
    </row>
    <row r="64" spans="1:20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</sheetData>
  <mergeCells count="3">
    <mergeCell ref="A1:F1"/>
    <mergeCell ref="H1:M1"/>
    <mergeCell ref="O1:T1"/>
  </mergeCells>
  <phoneticPr fontId="14" type="noConversion"/>
  <pageMargins left="3.937007874015748E-2" right="3.937007874015748E-2" top="0" bottom="0" header="0.31496062992125984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Пользователь Windows</cp:lastModifiedBy>
  <cp:lastPrinted>2022-04-06T07:49:29Z</cp:lastPrinted>
  <dcterms:created xsi:type="dcterms:W3CDTF">2019-08-06T11:40:16Z</dcterms:created>
  <dcterms:modified xsi:type="dcterms:W3CDTF">2022-04-06T07:49:36Z</dcterms:modified>
</cp:coreProperties>
</file>