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9320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3" i="1"/>
  <c r="D3"/>
  <c r="G7"/>
  <c r="G6"/>
  <c r="G5"/>
  <c r="G4"/>
  <c r="F7"/>
  <c r="F6"/>
  <c r="F5"/>
  <c r="F4"/>
  <c r="F35"/>
  <c r="G35"/>
  <c r="E45"/>
  <c r="F37" l="1"/>
  <c r="G37"/>
  <c r="D45"/>
  <c r="D14"/>
  <c r="D19"/>
  <c r="E14"/>
  <c r="E19"/>
  <c r="G41"/>
  <c r="F41"/>
  <c r="G56"/>
  <c r="E55"/>
  <c r="D55"/>
  <c r="D57" s="1"/>
  <c r="D59" s="1"/>
  <c r="G54"/>
  <c r="G51"/>
  <c r="G50"/>
  <c r="G48"/>
  <c r="G44"/>
  <c r="G42"/>
  <c r="G40"/>
  <c r="G38"/>
  <c r="G36"/>
  <c r="G34"/>
  <c r="G33"/>
  <c r="G32"/>
  <c r="G31"/>
  <c r="G30"/>
  <c r="G29"/>
  <c r="G28"/>
  <c r="G27"/>
  <c r="G26"/>
  <c r="G25"/>
  <c r="G24"/>
  <c r="G23"/>
  <c r="G22"/>
  <c r="G21"/>
  <c r="G20"/>
  <c r="G18"/>
  <c r="G17"/>
  <c r="G16"/>
  <c r="G15"/>
  <c r="G11"/>
  <c r="G10"/>
  <c r="G9"/>
  <c r="G8"/>
  <c r="G3"/>
  <c r="F42"/>
  <c r="F44"/>
  <c r="F48"/>
  <c r="F49"/>
  <c r="F50"/>
  <c r="F51"/>
  <c r="F52"/>
  <c r="F53"/>
  <c r="F54"/>
  <c r="F56"/>
  <c r="F58"/>
  <c r="F40"/>
  <c r="F38"/>
  <c r="F36"/>
  <c r="F34"/>
  <c r="F33"/>
  <c r="F32"/>
  <c r="F31"/>
  <c r="F30"/>
  <c r="F29"/>
  <c r="F28"/>
  <c r="F27"/>
  <c r="F26"/>
  <c r="F25"/>
  <c r="F24"/>
  <c r="F23"/>
  <c r="F22"/>
  <c r="F21"/>
  <c r="F20"/>
  <c r="F18"/>
  <c r="F17"/>
  <c r="F16"/>
  <c r="F15"/>
  <c r="F11"/>
  <c r="F10"/>
  <c r="F9"/>
  <c r="F8"/>
  <c r="F3"/>
  <c r="F55" l="1"/>
  <c r="G45"/>
  <c r="F45"/>
  <c r="F19"/>
  <c r="G55"/>
  <c r="G19"/>
  <c r="E13"/>
  <c r="E12" s="1"/>
  <c r="E39" s="1"/>
  <c r="E46" s="1"/>
  <c r="F14"/>
  <c r="G14"/>
  <c r="D13"/>
  <c r="D12" s="1"/>
  <c r="D39" s="1"/>
  <c r="E57"/>
  <c r="D46" l="1"/>
  <c r="D60" s="1"/>
  <c r="G13"/>
  <c r="F13"/>
  <c r="F57"/>
  <c r="E59"/>
  <c r="G57"/>
  <c r="G12"/>
  <c r="F12"/>
  <c r="F59" l="1"/>
  <c r="G59"/>
  <c r="G39"/>
  <c r="F39"/>
  <c r="G46" l="1"/>
  <c r="E60"/>
  <c r="F46"/>
  <c r="F60" l="1"/>
  <c r="G60"/>
</calcChain>
</file>

<file path=xl/sharedStrings.xml><?xml version="1.0" encoding="utf-8"?>
<sst xmlns="http://schemas.openxmlformats.org/spreadsheetml/2006/main" count="65" uniqueCount="65">
  <si>
    <t>Найменування платежу</t>
  </si>
  <si>
    <t>№         з/п</t>
  </si>
  <si>
    <t>Відхилення               +/-</t>
  </si>
  <si>
    <t>%     виконання</t>
  </si>
  <si>
    <t>Податок та збір на доходи фізичних осіб</t>
  </si>
  <si>
    <t>Місцеві податки і збори в тому числі</t>
  </si>
  <si>
    <t>Податок на майно:</t>
  </si>
  <si>
    <t>податок на нерухоме майно, відмінне від земельної ділянки:</t>
  </si>
  <si>
    <t>юридичні особи, власники житлової нерухомості</t>
  </si>
  <si>
    <t>фізичні особи,власники житлової нерухомості</t>
  </si>
  <si>
    <t>фізичні особи, власники нежитлової нерухомості</t>
  </si>
  <si>
    <t>юридичні особи, власники нежитлової нерухомості</t>
  </si>
  <si>
    <t>плата за землю:</t>
  </si>
  <si>
    <t>оренда землі (юридичні)</t>
  </si>
  <si>
    <t>земельний податок (фізичні)</t>
  </si>
  <si>
    <t>оренда землі (фізичні)</t>
  </si>
  <si>
    <t>Транспортний податок</t>
  </si>
  <si>
    <t>Збір за паркування транспортних засобів</t>
  </si>
  <si>
    <t>Туристичний збір</t>
  </si>
  <si>
    <t>Єдиний податок</t>
  </si>
  <si>
    <t>Частина чистого прибутку комунальних унітарних підприємств та їх обєднань, що вилучається до бюджету</t>
  </si>
  <si>
    <t>Адміністративні штрафи та інші санкції</t>
  </si>
  <si>
    <t>Адміністрат. штрафи та інші санкц за поруш. зак. у сфері обігу алког та тютюн. виробів</t>
  </si>
  <si>
    <t>Плата за встановлення земельного сервітуту</t>
  </si>
  <si>
    <t>Плата за надання адміністративних послуг</t>
  </si>
  <si>
    <t>Державне мито</t>
  </si>
  <si>
    <t>Інші надходження (21080500, 24060300)</t>
  </si>
  <si>
    <t>Надходження коштів від реалізації безхоз. майна</t>
  </si>
  <si>
    <t>Всього доходів:</t>
  </si>
  <si>
    <t>Базова дотація</t>
  </si>
  <si>
    <t>Освітня субвенція (41033900)</t>
  </si>
  <si>
    <t>Медична субвенція (41034200)</t>
  </si>
  <si>
    <t>Соціальні субвенції</t>
  </si>
  <si>
    <t>Всього субвенцій</t>
  </si>
  <si>
    <t>Разом загальний фонд</t>
  </si>
  <si>
    <t>Спеціальний фонд</t>
  </si>
  <si>
    <t>25 % екологічного податку</t>
  </si>
  <si>
    <t>Надходження коштів від відшкодування втрат сільськогосподарського і лісогосподар. виробництва</t>
  </si>
  <si>
    <t xml:space="preserve">Грошові стягнення за шкоду заподіяними порушеннями законодавства про охорону навколишнього природного </t>
  </si>
  <si>
    <t>Власні надходження бюджетних установ</t>
  </si>
  <si>
    <t>Надходження коштів пайової участі у розвитку інфраструктури населеного пункту</t>
  </si>
  <si>
    <t>Кошти від відчудження майна комунальної власності</t>
  </si>
  <si>
    <t>Всього бюджет розвитку</t>
  </si>
  <si>
    <t>Цільові фонди, утв.орг.місц.самоврядування</t>
  </si>
  <si>
    <t>Субвенції</t>
  </si>
  <si>
    <t>Разом спеціальний фонд</t>
  </si>
  <si>
    <t xml:space="preserve">Кошти від продажу земе-х ділянок несільськогоспод  признач </t>
  </si>
  <si>
    <t>Всього спеціальний фонд (без врахув. субвенцій)</t>
  </si>
  <si>
    <t>За шкоду зап.внаслідок їх самовільним зайняттям</t>
  </si>
  <si>
    <t>Рентна плата - ліс</t>
  </si>
  <si>
    <t>Рентна плата- надра</t>
  </si>
  <si>
    <t xml:space="preserve">Орендна плата за водні об'єкти (їх частини) </t>
  </si>
  <si>
    <t>Всього бюджет громади:</t>
  </si>
  <si>
    <t>11010100 - ПДФО зарплата</t>
  </si>
  <si>
    <t xml:space="preserve">11010200 - ПДФО військові </t>
  </si>
  <si>
    <t>11010400 - ПДФО паї</t>
  </si>
  <si>
    <t>11010500 - ПДФО декларації</t>
  </si>
  <si>
    <t>Надходження від орендної плати за корис. ціл. майн. ком.та іншим майном, що перебуває в комун. власності</t>
  </si>
  <si>
    <t xml:space="preserve">Акцизні податки </t>
  </si>
  <si>
    <t xml:space="preserve">Інші дотації </t>
  </si>
  <si>
    <t>земельний податок (юридичні)</t>
  </si>
  <si>
    <t>Податок на прибуток під-мств та фін.установ, комун.власн.</t>
  </si>
  <si>
    <t>План на січень-вересень 2022р.</t>
  </si>
  <si>
    <t xml:space="preserve">Аналіз виконання дохідної частини бюджету                                                                                                                              Могилів-Подільської  міської  територіальної громади за січень-вересень 2022р.              </t>
  </si>
  <si>
    <r>
      <t>Фактичне виконання станом на 01.10</t>
    </r>
    <r>
      <rPr>
        <b/>
        <sz val="9"/>
        <color theme="1"/>
        <rFont val="Times New Roman"/>
        <family val="1"/>
        <charset val="204"/>
      </rPr>
      <t>.2022р.</t>
    </r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</si>
</sst>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"/>
    <numFmt numFmtId="166" formatCode="0.000"/>
  </numFmts>
  <fonts count="14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5" fontId="8" fillId="0" borderId="1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right" vertical="center"/>
    </xf>
    <xf numFmtId="164" fontId="3" fillId="2" borderId="8" xfId="0" applyNumberFormat="1" applyFont="1" applyFill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164" fontId="2" fillId="2" borderId="7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6" xfId="0" applyNumberFormat="1" applyFont="1" applyFill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right" vertical="center"/>
    </xf>
    <xf numFmtId="165" fontId="3" fillId="2" borderId="4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5" fontId="2" fillId="0" borderId="11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2" borderId="15" xfId="0" applyFont="1" applyFill="1" applyBorder="1"/>
    <xf numFmtId="164" fontId="2" fillId="0" borderId="13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horizontal="right" vertical="center"/>
    </xf>
    <xf numFmtId="0" fontId="3" fillId="2" borderId="15" xfId="0" applyFont="1" applyFill="1" applyBorder="1" applyAlignment="1">
      <alignment vertical="center"/>
    </xf>
    <xf numFmtId="0" fontId="2" fillId="0" borderId="15" xfId="0" applyFont="1" applyBorder="1"/>
    <xf numFmtId="0" fontId="3" fillId="0" borderId="14" xfId="0" applyFont="1" applyBorder="1"/>
    <xf numFmtId="0" fontId="3" fillId="0" borderId="17" xfId="0" applyFont="1" applyBorder="1"/>
    <xf numFmtId="0" fontId="3" fillId="2" borderId="17" xfId="0" applyFont="1" applyFill="1" applyBorder="1"/>
    <xf numFmtId="0" fontId="2" fillId="0" borderId="17" xfId="0" applyFont="1" applyBorder="1"/>
    <xf numFmtId="0" fontId="2" fillId="0" borderId="14" xfId="0" applyFont="1" applyBorder="1"/>
    <xf numFmtId="0" fontId="6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65" fontId="8" fillId="0" borderId="19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166" fontId="3" fillId="2" borderId="5" xfId="0" applyNumberFormat="1" applyFont="1" applyFill="1" applyBorder="1" applyAlignment="1">
      <alignment horizontal="right" vertical="center"/>
    </xf>
    <xf numFmtId="164" fontId="13" fillId="0" borderId="4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0"/>
  <sheetViews>
    <sheetView tabSelected="1" workbookViewId="0">
      <selection activeCell="N24" sqref="N24"/>
    </sheetView>
  </sheetViews>
  <sheetFormatPr defaultRowHeight="15"/>
  <cols>
    <col min="2" max="2" width="0.140625" customWidth="1"/>
    <col min="3" max="3" width="45.7109375" customWidth="1"/>
    <col min="4" max="4" width="13.42578125" customWidth="1"/>
    <col min="5" max="5" width="13.140625" customWidth="1"/>
    <col min="6" max="6" width="8.42578125" customWidth="1"/>
    <col min="7" max="7" width="8.28515625" customWidth="1"/>
    <col min="8" max="8" width="8.42578125" customWidth="1"/>
  </cols>
  <sheetData>
    <row r="1" spans="2:8" ht="45" customHeight="1" thickBot="1">
      <c r="B1" s="69" t="s">
        <v>63</v>
      </c>
      <c r="C1" s="69"/>
      <c r="D1" s="69"/>
      <c r="E1" s="69"/>
      <c r="F1" s="69"/>
      <c r="G1" s="69"/>
      <c r="H1" s="33"/>
    </row>
    <row r="2" spans="2:8" ht="57.75" customHeight="1" thickBot="1">
      <c r="B2" s="34" t="s">
        <v>1</v>
      </c>
      <c r="C2" s="35" t="s">
        <v>0</v>
      </c>
      <c r="D2" s="36" t="s">
        <v>62</v>
      </c>
      <c r="E2" s="63" t="s">
        <v>64</v>
      </c>
      <c r="F2" s="37" t="s">
        <v>2</v>
      </c>
      <c r="G2" s="49" t="s">
        <v>3</v>
      </c>
      <c r="H2" s="68"/>
    </row>
    <row r="3" spans="2:8" ht="12" customHeight="1">
      <c r="B3" s="44">
        <v>1</v>
      </c>
      <c r="C3" s="50" t="s">
        <v>4</v>
      </c>
      <c r="D3" s="61">
        <f>D4+D5+D6+D7</f>
        <v>151645</v>
      </c>
      <c r="E3" s="61">
        <f>E4+E5+E6+E7</f>
        <v>244420.38334</v>
      </c>
      <c r="F3" s="25">
        <f t="shared" ref="F3:F12" si="0">E3-D3</f>
        <v>92775.38334</v>
      </c>
      <c r="G3" s="26">
        <f t="shared" ref="G3:G9" si="1">E3/D3*100</f>
        <v>161.17932232516733</v>
      </c>
      <c r="H3" s="64"/>
    </row>
    <row r="4" spans="2:8" ht="9" customHeight="1">
      <c r="B4" s="45"/>
      <c r="C4" s="50" t="s">
        <v>53</v>
      </c>
      <c r="D4" s="62">
        <v>74582.7</v>
      </c>
      <c r="E4" s="62">
        <v>70413.362540000002</v>
      </c>
      <c r="F4" s="8">
        <f t="shared" si="0"/>
        <v>-4169.3374599999952</v>
      </c>
      <c r="G4" s="1">
        <f t="shared" si="1"/>
        <v>94.409779399244059</v>
      </c>
      <c r="H4" s="64"/>
    </row>
    <row r="5" spans="2:8" ht="10.5" customHeight="1">
      <c r="B5" s="45"/>
      <c r="C5" s="50" t="s">
        <v>54</v>
      </c>
      <c r="D5" s="62">
        <v>72426.899999999994</v>
      </c>
      <c r="E5" s="62">
        <v>169460.43706</v>
      </c>
      <c r="F5" s="8">
        <f t="shared" si="0"/>
        <v>97033.537060000002</v>
      </c>
      <c r="G5" s="1">
        <f t="shared" si="1"/>
        <v>233.97444466075453</v>
      </c>
      <c r="H5" s="64"/>
    </row>
    <row r="6" spans="2:8" ht="12" customHeight="1">
      <c r="B6" s="45"/>
      <c r="C6" s="50" t="s">
        <v>55</v>
      </c>
      <c r="D6" s="62">
        <v>3595.2</v>
      </c>
      <c r="E6" s="62">
        <v>3709.9469199999999</v>
      </c>
      <c r="F6" s="8">
        <f t="shared" si="0"/>
        <v>114.74692000000005</v>
      </c>
      <c r="G6" s="1">
        <f t="shared" si="1"/>
        <v>103.19167000445037</v>
      </c>
      <c r="H6" s="64"/>
    </row>
    <row r="7" spans="2:8" ht="11.25" customHeight="1">
      <c r="B7" s="45"/>
      <c r="C7" s="50" t="s">
        <v>56</v>
      </c>
      <c r="D7" s="62">
        <v>1040.2</v>
      </c>
      <c r="E7" s="62">
        <v>836.63681999999994</v>
      </c>
      <c r="F7" s="8">
        <f t="shared" si="0"/>
        <v>-203.5631800000001</v>
      </c>
      <c r="G7" s="1">
        <f t="shared" si="1"/>
        <v>80.430380696019981</v>
      </c>
      <c r="H7" s="64"/>
    </row>
    <row r="8" spans="2:8" ht="12.75" customHeight="1">
      <c r="B8" s="45">
        <v>2</v>
      </c>
      <c r="C8" s="10" t="s">
        <v>61</v>
      </c>
      <c r="D8" s="62">
        <v>110.5</v>
      </c>
      <c r="E8" s="7">
        <v>115.78138</v>
      </c>
      <c r="F8" s="8">
        <f t="shared" si="0"/>
        <v>5.2813799999999986</v>
      </c>
      <c r="G8" s="1">
        <f t="shared" si="1"/>
        <v>104.7795294117647</v>
      </c>
      <c r="H8" s="65"/>
    </row>
    <row r="9" spans="2:8" ht="12" customHeight="1">
      <c r="B9" s="45">
        <v>3</v>
      </c>
      <c r="C9" s="51" t="s">
        <v>49</v>
      </c>
      <c r="D9" s="62">
        <v>22.2</v>
      </c>
      <c r="E9" s="7">
        <v>25.069040000000001</v>
      </c>
      <c r="F9" s="8">
        <f t="shared" si="0"/>
        <v>2.8690400000000018</v>
      </c>
      <c r="G9" s="1">
        <f t="shared" si="1"/>
        <v>112.92360360360361</v>
      </c>
      <c r="H9" s="65"/>
    </row>
    <row r="10" spans="2:8" ht="11.25" customHeight="1">
      <c r="B10" s="45">
        <v>4</v>
      </c>
      <c r="C10" s="51" t="s">
        <v>50</v>
      </c>
      <c r="D10" s="62">
        <v>43.7</v>
      </c>
      <c r="E10" s="7">
        <v>37.13664</v>
      </c>
      <c r="F10" s="8">
        <f t="shared" si="0"/>
        <v>-6.563360000000003</v>
      </c>
      <c r="G10" s="1">
        <f t="shared" ref="G10:G60" si="2">E10/D10*100</f>
        <v>84.98086956521739</v>
      </c>
      <c r="H10" s="65"/>
    </row>
    <row r="11" spans="2:8" ht="15.75" customHeight="1">
      <c r="B11" s="45">
        <v>5</v>
      </c>
      <c r="C11" s="51" t="s">
        <v>58</v>
      </c>
      <c r="D11" s="62">
        <v>4470.7</v>
      </c>
      <c r="E11" s="7">
        <v>6261.9127900000003</v>
      </c>
      <c r="F11" s="8">
        <f t="shared" si="0"/>
        <v>1791.2127900000005</v>
      </c>
      <c r="G11" s="1">
        <f t="shared" si="2"/>
        <v>140.06560024157292</v>
      </c>
      <c r="H11" s="65"/>
    </row>
    <row r="12" spans="2:8" ht="12" customHeight="1">
      <c r="B12" s="46"/>
      <c r="C12" s="52" t="s">
        <v>5</v>
      </c>
      <c r="D12" s="11">
        <f>D13+D25+D26+D27</f>
        <v>53854.1</v>
      </c>
      <c r="E12" s="12">
        <f>E13+E25+E26+E27</f>
        <v>48296.670970000006</v>
      </c>
      <c r="F12" s="28">
        <f t="shared" si="0"/>
        <v>-5557.4290299999921</v>
      </c>
      <c r="G12" s="29">
        <f t="shared" si="2"/>
        <v>89.680583223932828</v>
      </c>
      <c r="H12" s="67"/>
    </row>
    <row r="13" spans="2:8" ht="12" customHeight="1">
      <c r="B13" s="46"/>
      <c r="C13" s="52" t="s">
        <v>6</v>
      </c>
      <c r="D13" s="11">
        <f>D14+D19+D24</f>
        <v>28023</v>
      </c>
      <c r="E13" s="12">
        <f>E14+E19+E24</f>
        <v>22836.444690000004</v>
      </c>
      <c r="F13" s="9">
        <f t="shared" ref="F13:F38" si="3">E13-D13</f>
        <v>-5186.5553099999961</v>
      </c>
      <c r="G13" s="5">
        <f t="shared" si="2"/>
        <v>81.491791349962554</v>
      </c>
      <c r="H13" s="66"/>
    </row>
    <row r="14" spans="2:8" ht="12.75" customHeight="1">
      <c r="B14" s="46">
        <v>6</v>
      </c>
      <c r="C14" s="53" t="s">
        <v>7</v>
      </c>
      <c r="D14" s="11">
        <f>D15+D16+D17+D18</f>
        <v>9201.5</v>
      </c>
      <c r="E14" s="12">
        <f>E15+E16+E17+E18</f>
        <v>7854.7591200000006</v>
      </c>
      <c r="F14" s="9">
        <f t="shared" si="3"/>
        <v>-1346.7408799999994</v>
      </c>
      <c r="G14" s="5">
        <f t="shared" si="2"/>
        <v>85.363898494810627</v>
      </c>
      <c r="H14" s="66"/>
    </row>
    <row r="15" spans="2:8" ht="10.5" customHeight="1">
      <c r="B15" s="47"/>
      <c r="C15" s="54" t="s">
        <v>8</v>
      </c>
      <c r="D15" s="6">
        <v>18.5</v>
      </c>
      <c r="E15" s="7">
        <v>17.642969999999998</v>
      </c>
      <c r="F15" s="8">
        <f t="shared" si="3"/>
        <v>-0.85703000000000173</v>
      </c>
      <c r="G15" s="1">
        <f t="shared" si="2"/>
        <v>95.367405405405393</v>
      </c>
      <c r="H15" s="65"/>
    </row>
    <row r="16" spans="2:8" ht="8.25" customHeight="1">
      <c r="B16" s="47"/>
      <c r="C16" s="54" t="s">
        <v>9</v>
      </c>
      <c r="D16" s="6">
        <v>1249.4000000000001</v>
      </c>
      <c r="E16" s="7">
        <v>766.26298999999995</v>
      </c>
      <c r="F16" s="8">
        <f t="shared" si="3"/>
        <v>-483.13701000000015</v>
      </c>
      <c r="G16" s="1">
        <f t="shared" si="2"/>
        <v>61.330477829358088</v>
      </c>
      <c r="H16" s="65"/>
    </row>
    <row r="17" spans="2:8" ht="11.25" customHeight="1">
      <c r="B17" s="47"/>
      <c r="C17" s="54" t="s">
        <v>10</v>
      </c>
      <c r="D17" s="6">
        <v>5453.8</v>
      </c>
      <c r="E17" s="7">
        <v>4562.3976300000004</v>
      </c>
      <c r="F17" s="8">
        <f t="shared" si="3"/>
        <v>-891.40236999999979</v>
      </c>
      <c r="G17" s="1">
        <f t="shared" si="2"/>
        <v>83.655389453225283</v>
      </c>
      <c r="H17" s="65"/>
    </row>
    <row r="18" spans="2:8" ht="9.75" customHeight="1">
      <c r="B18" s="47"/>
      <c r="C18" s="54" t="s">
        <v>11</v>
      </c>
      <c r="D18" s="6">
        <v>2479.8000000000002</v>
      </c>
      <c r="E18" s="7">
        <v>2508.4555300000002</v>
      </c>
      <c r="F18" s="8">
        <f t="shared" si="3"/>
        <v>28.655529999999999</v>
      </c>
      <c r="G18" s="1">
        <f t="shared" si="2"/>
        <v>101.15555810952497</v>
      </c>
      <c r="H18" s="65"/>
    </row>
    <row r="19" spans="2:8" ht="9" customHeight="1">
      <c r="B19" s="46">
        <v>7</v>
      </c>
      <c r="C19" s="52" t="s">
        <v>12</v>
      </c>
      <c r="D19" s="13">
        <f>D20+D21+D22+D23</f>
        <v>18773.099999999999</v>
      </c>
      <c r="E19" s="14">
        <f>E20+E21+E22+E23</f>
        <v>14904.60226</v>
      </c>
      <c r="F19" s="9">
        <f t="shared" si="3"/>
        <v>-3868.4977399999989</v>
      </c>
      <c r="G19" s="5">
        <f t="shared" si="2"/>
        <v>79.393399385290664</v>
      </c>
      <c r="H19" s="66"/>
    </row>
    <row r="20" spans="2:8" ht="12.75" customHeight="1">
      <c r="B20" s="47"/>
      <c r="C20" s="54" t="s">
        <v>60</v>
      </c>
      <c r="D20" s="6">
        <v>4362.6000000000004</v>
      </c>
      <c r="E20" s="7">
        <v>4102.3820400000004</v>
      </c>
      <c r="F20" s="8">
        <f t="shared" si="3"/>
        <v>-260.21795999999995</v>
      </c>
      <c r="G20" s="1">
        <f t="shared" si="2"/>
        <v>94.03525512309173</v>
      </c>
      <c r="H20" s="65"/>
    </row>
    <row r="21" spans="2:8" ht="11.25" customHeight="1">
      <c r="B21" s="47"/>
      <c r="C21" s="54" t="s">
        <v>13</v>
      </c>
      <c r="D21" s="6">
        <v>7980.7</v>
      </c>
      <c r="E21" s="7">
        <v>6791.1159200000002</v>
      </c>
      <c r="F21" s="8">
        <f t="shared" si="3"/>
        <v>-1189.5840799999996</v>
      </c>
      <c r="G21" s="1">
        <f t="shared" si="2"/>
        <v>85.094238851228596</v>
      </c>
      <c r="H21" s="65"/>
    </row>
    <row r="22" spans="2:8" ht="11.25" customHeight="1">
      <c r="B22" s="47"/>
      <c r="C22" s="54" t="s">
        <v>14</v>
      </c>
      <c r="D22" s="6">
        <v>3963.6</v>
      </c>
      <c r="E22" s="7">
        <v>2048.6073700000002</v>
      </c>
      <c r="F22" s="8">
        <f t="shared" si="3"/>
        <v>-1914.9926299999997</v>
      </c>
      <c r="G22" s="1">
        <f t="shared" si="2"/>
        <v>51.685522504793624</v>
      </c>
      <c r="H22" s="65"/>
    </row>
    <row r="23" spans="2:8" ht="10.5" customHeight="1">
      <c r="B23" s="47"/>
      <c r="C23" s="54" t="s">
        <v>15</v>
      </c>
      <c r="D23" s="6">
        <v>2466.1999999999998</v>
      </c>
      <c r="E23" s="7">
        <v>1962.49693</v>
      </c>
      <c r="F23" s="8">
        <f t="shared" si="3"/>
        <v>-503.7030699999998</v>
      </c>
      <c r="G23" s="1">
        <f t="shared" si="2"/>
        <v>79.575741221312143</v>
      </c>
      <c r="H23" s="65"/>
    </row>
    <row r="24" spans="2:8" ht="12" customHeight="1">
      <c r="B24" s="45">
        <v>8</v>
      </c>
      <c r="C24" s="50" t="s">
        <v>16</v>
      </c>
      <c r="D24" s="16">
        <v>48.4</v>
      </c>
      <c r="E24" s="17">
        <v>77.083309999999997</v>
      </c>
      <c r="F24" s="8">
        <f t="shared" si="3"/>
        <v>28.683309999999999</v>
      </c>
      <c r="G24" s="1">
        <f t="shared" si="2"/>
        <v>159.26303719008263</v>
      </c>
      <c r="H24" s="65"/>
    </row>
    <row r="25" spans="2:8" ht="12.75" customHeight="1">
      <c r="B25" s="45">
        <v>9</v>
      </c>
      <c r="C25" s="15" t="s">
        <v>17</v>
      </c>
      <c r="D25" s="6">
        <v>71.099999999999994</v>
      </c>
      <c r="E25" s="7">
        <v>85.573920000000001</v>
      </c>
      <c r="F25" s="8">
        <f t="shared" si="3"/>
        <v>14.473920000000007</v>
      </c>
      <c r="G25" s="1">
        <f t="shared" si="2"/>
        <v>120.35713080168777</v>
      </c>
      <c r="H25" s="65"/>
    </row>
    <row r="26" spans="2:8" ht="12.75" customHeight="1">
      <c r="B26" s="45">
        <v>10</v>
      </c>
      <c r="C26" s="50" t="s">
        <v>18</v>
      </c>
      <c r="D26" s="6">
        <v>64.099999999999994</v>
      </c>
      <c r="E26" s="7">
        <v>70.538499999999999</v>
      </c>
      <c r="F26" s="8">
        <f t="shared" si="3"/>
        <v>6.4385000000000048</v>
      </c>
      <c r="G26" s="1">
        <f t="shared" si="2"/>
        <v>110.04446177847113</v>
      </c>
      <c r="H26" s="65"/>
    </row>
    <row r="27" spans="2:8" ht="12" customHeight="1">
      <c r="B27" s="45">
        <v>11</v>
      </c>
      <c r="C27" s="50" t="s">
        <v>19</v>
      </c>
      <c r="D27" s="16">
        <v>25695.9</v>
      </c>
      <c r="E27" s="17">
        <v>25304.113860000001</v>
      </c>
      <c r="F27" s="25">
        <f t="shared" si="3"/>
        <v>-391.78614000000016</v>
      </c>
      <c r="G27" s="26">
        <f t="shared" si="2"/>
        <v>98.475297070738904</v>
      </c>
      <c r="H27" s="64"/>
    </row>
    <row r="28" spans="2:8" ht="21" customHeight="1">
      <c r="B28" s="45">
        <v>12</v>
      </c>
      <c r="C28" s="51" t="s">
        <v>20</v>
      </c>
      <c r="D28" s="62">
        <v>143</v>
      </c>
      <c r="E28" s="7">
        <v>238.84969000000001</v>
      </c>
      <c r="F28" s="8">
        <f t="shared" si="3"/>
        <v>95.84969000000001</v>
      </c>
      <c r="G28" s="1">
        <f t="shared" si="2"/>
        <v>167.02775524475527</v>
      </c>
      <c r="H28" s="65"/>
    </row>
    <row r="29" spans="2:8">
      <c r="B29" s="45">
        <v>13</v>
      </c>
      <c r="C29" s="50" t="s">
        <v>21</v>
      </c>
      <c r="D29" s="62">
        <v>28</v>
      </c>
      <c r="E29" s="7">
        <v>23.9712</v>
      </c>
      <c r="F29" s="8">
        <f t="shared" si="3"/>
        <v>-4.0288000000000004</v>
      </c>
      <c r="G29" s="1">
        <f t="shared" si="2"/>
        <v>85.611428571428576</v>
      </c>
      <c r="H29" s="65"/>
    </row>
    <row r="30" spans="2:8" ht="23.25" customHeight="1">
      <c r="B30" s="45">
        <v>14</v>
      </c>
      <c r="C30" s="51" t="s">
        <v>22</v>
      </c>
      <c r="D30" s="62">
        <v>0.1</v>
      </c>
      <c r="E30" s="7">
        <v>15.1</v>
      </c>
      <c r="F30" s="8">
        <f t="shared" si="3"/>
        <v>15</v>
      </c>
      <c r="G30" s="1">
        <f t="shared" si="2"/>
        <v>15100</v>
      </c>
      <c r="H30" s="65"/>
    </row>
    <row r="31" spans="2:8" ht="11.25" customHeight="1">
      <c r="B31" s="45">
        <v>15</v>
      </c>
      <c r="C31" s="50" t="s">
        <v>23</v>
      </c>
      <c r="D31" s="62">
        <v>123.3</v>
      </c>
      <c r="E31" s="7">
        <v>191.14519000000001</v>
      </c>
      <c r="F31" s="8">
        <f t="shared" si="3"/>
        <v>67.845190000000017</v>
      </c>
      <c r="G31" s="1">
        <f t="shared" si="2"/>
        <v>155.02448499594485</v>
      </c>
      <c r="H31" s="65"/>
    </row>
    <row r="32" spans="2:8" ht="12.75" customHeight="1">
      <c r="B32" s="45">
        <v>16</v>
      </c>
      <c r="C32" s="50" t="s">
        <v>24</v>
      </c>
      <c r="D32" s="62">
        <v>2927.2</v>
      </c>
      <c r="E32" s="7">
        <v>4434.4505200000003</v>
      </c>
      <c r="F32" s="8">
        <f t="shared" si="3"/>
        <v>1507.2505200000005</v>
      </c>
      <c r="G32" s="1">
        <f t="shared" si="2"/>
        <v>151.49120388084179</v>
      </c>
      <c r="H32" s="65"/>
    </row>
    <row r="33" spans="2:8" ht="23.25" customHeight="1">
      <c r="B33" s="45">
        <v>17</v>
      </c>
      <c r="C33" s="51" t="s">
        <v>57</v>
      </c>
      <c r="D33" s="62">
        <v>150.19999999999999</v>
      </c>
      <c r="E33" s="7">
        <v>190.30097000000001</v>
      </c>
      <c r="F33" s="8">
        <f t="shared" si="3"/>
        <v>40.100970000000018</v>
      </c>
      <c r="G33" s="1">
        <f t="shared" si="2"/>
        <v>126.69838215712386</v>
      </c>
      <c r="H33" s="65"/>
    </row>
    <row r="34" spans="2:8" ht="12" customHeight="1">
      <c r="B34" s="45">
        <v>18</v>
      </c>
      <c r="C34" s="50" t="s">
        <v>25</v>
      </c>
      <c r="D34" s="62">
        <v>52.3</v>
      </c>
      <c r="E34" s="7">
        <v>26.819900000000001</v>
      </c>
      <c r="F34" s="8">
        <f t="shared" si="3"/>
        <v>-25.480099999999997</v>
      </c>
      <c r="G34" s="1">
        <f t="shared" si="2"/>
        <v>51.280879541108995</v>
      </c>
      <c r="H34" s="65"/>
    </row>
    <row r="35" spans="2:8" ht="12" customHeight="1">
      <c r="B35" s="45"/>
      <c r="C35" s="50" t="s">
        <v>51</v>
      </c>
      <c r="D35" s="62">
        <v>1.234</v>
      </c>
      <c r="E35" s="7">
        <v>1.2885599999999999</v>
      </c>
      <c r="F35" s="8">
        <f t="shared" si="3"/>
        <v>5.4559999999999942E-2</v>
      </c>
      <c r="G35" s="1">
        <f t="shared" si="2"/>
        <v>104.42139384116693</v>
      </c>
      <c r="H35" s="65"/>
    </row>
    <row r="36" spans="2:8" ht="13.5" customHeight="1">
      <c r="B36" s="45">
        <v>19</v>
      </c>
      <c r="C36" s="50" t="s">
        <v>26</v>
      </c>
      <c r="D36" s="62">
        <v>792.1</v>
      </c>
      <c r="E36" s="7">
        <v>797.95630000000006</v>
      </c>
      <c r="F36" s="8">
        <f t="shared" si="3"/>
        <v>5.8563000000000329</v>
      </c>
      <c r="G36" s="1">
        <f t="shared" si="2"/>
        <v>100.73933846736523</v>
      </c>
      <c r="H36" s="65"/>
    </row>
    <row r="37" spans="2:8" ht="9.75" customHeight="1">
      <c r="B37" s="45"/>
      <c r="C37" s="50" t="s">
        <v>48</v>
      </c>
      <c r="D37" s="62">
        <v>51</v>
      </c>
      <c r="E37" s="7">
        <v>1.0089600000000001</v>
      </c>
      <c r="F37" s="8">
        <f t="shared" si="3"/>
        <v>-49.991039999999998</v>
      </c>
      <c r="G37" s="1">
        <f t="shared" si="2"/>
        <v>1.9783529411764706</v>
      </c>
      <c r="H37" s="65"/>
    </row>
    <row r="38" spans="2:8" ht="12.75" customHeight="1" thickBot="1">
      <c r="B38" s="45">
        <v>20</v>
      </c>
      <c r="C38" s="50" t="s">
        <v>27</v>
      </c>
      <c r="D38" s="62">
        <v>24.6</v>
      </c>
      <c r="E38" s="7">
        <v>49.540179999999999</v>
      </c>
      <c r="F38" s="8">
        <f t="shared" si="3"/>
        <v>24.940179999999998</v>
      </c>
      <c r="G38" s="1">
        <f t="shared" si="2"/>
        <v>201.38284552845528</v>
      </c>
      <c r="H38" s="65"/>
    </row>
    <row r="39" spans="2:8" ht="12.75" customHeight="1" thickBot="1">
      <c r="B39" s="38"/>
      <c r="C39" s="42" t="s">
        <v>28</v>
      </c>
      <c r="D39" s="18">
        <f>D3+D8+D9+D10+D11+D12+D28+D29+D30+D31+D32+D33+D34+D36+D38+D37+D35</f>
        <v>214439.23400000005</v>
      </c>
      <c r="E39" s="19">
        <f>E3+E8+E9+E10+E11+E12+E28+E29+E30+E31+E32+E33+E34+E36+E37+E38+E35</f>
        <v>305127.38563000009</v>
      </c>
      <c r="F39" s="60">
        <f>E39-D39</f>
        <v>90688.151630000037</v>
      </c>
      <c r="G39" s="4">
        <f t="shared" si="2"/>
        <v>142.29083919876342</v>
      </c>
      <c r="H39" s="67"/>
    </row>
    <row r="40" spans="2:8" ht="10.5" customHeight="1">
      <c r="B40" s="48"/>
      <c r="C40" s="55" t="s">
        <v>29</v>
      </c>
      <c r="D40" s="39">
        <v>17126.099999999999</v>
      </c>
      <c r="E40" s="40">
        <v>17126.099999999999</v>
      </c>
      <c r="F40" s="41">
        <f>E40-D40</f>
        <v>0</v>
      </c>
      <c r="G40" s="56">
        <f t="shared" si="2"/>
        <v>100</v>
      </c>
      <c r="H40" s="65"/>
    </row>
    <row r="41" spans="2:8" ht="13.5" customHeight="1">
      <c r="B41" s="47"/>
      <c r="C41" s="55" t="s">
        <v>59</v>
      </c>
      <c r="D41" s="30">
        <v>2903.0981700000002</v>
      </c>
      <c r="E41" s="31">
        <v>2903.0981700000002</v>
      </c>
      <c r="F41" s="32">
        <f>E41-D41</f>
        <v>0</v>
      </c>
      <c r="G41" s="57">
        <f t="shared" si="2"/>
        <v>100</v>
      </c>
      <c r="H41" s="65"/>
    </row>
    <row r="42" spans="2:8" ht="11.25" customHeight="1">
      <c r="B42" s="47"/>
      <c r="C42" s="55" t="s">
        <v>30</v>
      </c>
      <c r="D42" s="6">
        <v>70787.7</v>
      </c>
      <c r="E42" s="7">
        <v>70787.7</v>
      </c>
      <c r="F42" s="20">
        <f t="shared" ref="F42:F60" si="4">E42-D42</f>
        <v>0</v>
      </c>
      <c r="G42" s="2">
        <f t="shared" si="2"/>
        <v>100</v>
      </c>
      <c r="H42" s="65"/>
    </row>
    <row r="43" spans="2:8" ht="11.25" hidden="1" customHeight="1">
      <c r="B43" s="47"/>
      <c r="C43" s="55" t="s">
        <v>31</v>
      </c>
      <c r="D43" s="6"/>
      <c r="E43" s="7"/>
      <c r="F43" s="20"/>
      <c r="G43" s="2"/>
      <c r="H43" s="65"/>
    </row>
    <row r="44" spans="2:8" ht="12" customHeight="1">
      <c r="B44" s="47"/>
      <c r="C44" s="55" t="s">
        <v>32</v>
      </c>
      <c r="D44" s="6">
        <v>1147.681</v>
      </c>
      <c r="E44" s="7">
        <v>1147.39303</v>
      </c>
      <c r="F44" s="20">
        <f t="shared" si="4"/>
        <v>-0.28797000000008666</v>
      </c>
      <c r="G44" s="2">
        <f t="shared" si="2"/>
        <v>99.974908532945989</v>
      </c>
      <c r="H44" s="65"/>
    </row>
    <row r="45" spans="2:8" ht="12" customHeight="1" thickBot="1">
      <c r="B45" s="47"/>
      <c r="C45" s="52" t="s">
        <v>33</v>
      </c>
      <c r="D45" s="13">
        <f>D42+D43+D44</f>
        <v>71935.380999999994</v>
      </c>
      <c r="E45" s="14">
        <f>E42+E44</f>
        <v>71935.093030000004</v>
      </c>
      <c r="F45" s="20">
        <f t="shared" si="4"/>
        <v>-0.28796999999030959</v>
      </c>
      <c r="G45" s="2">
        <f t="shared" si="2"/>
        <v>99.999599682387185</v>
      </c>
      <c r="H45" s="65"/>
    </row>
    <row r="46" spans="2:8" ht="12" customHeight="1" thickBot="1">
      <c r="B46" s="38"/>
      <c r="C46" s="42" t="s">
        <v>34</v>
      </c>
      <c r="D46" s="18">
        <f>D39+D40+D45+D41</f>
        <v>306403.8131700001</v>
      </c>
      <c r="E46" s="19">
        <f>E39+E40+E41+E45</f>
        <v>397091.67683000007</v>
      </c>
      <c r="F46" s="27">
        <f t="shared" si="4"/>
        <v>90687.863659999974</v>
      </c>
      <c r="G46" s="4">
        <f t="shared" si="2"/>
        <v>129.5974983867724</v>
      </c>
      <c r="H46" s="67"/>
    </row>
    <row r="47" spans="2:8" ht="12" customHeight="1">
      <c r="B47" s="48"/>
      <c r="C47" s="50" t="s">
        <v>35</v>
      </c>
      <c r="D47" s="6"/>
      <c r="E47" s="7"/>
      <c r="F47" s="20"/>
      <c r="G47" s="2"/>
      <c r="H47" s="65"/>
    </row>
    <row r="48" spans="2:8" ht="11.25" customHeight="1">
      <c r="B48" s="47"/>
      <c r="C48" s="55" t="s">
        <v>36</v>
      </c>
      <c r="D48" s="6">
        <v>44.4</v>
      </c>
      <c r="E48" s="7">
        <v>46.161670000000001</v>
      </c>
      <c r="F48" s="20">
        <f t="shared" si="4"/>
        <v>1.7616700000000023</v>
      </c>
      <c r="G48" s="2">
        <f t="shared" si="2"/>
        <v>103.96772522522524</v>
      </c>
      <c r="H48" s="65"/>
    </row>
    <row r="49" spans="2:8" ht="21.75" customHeight="1">
      <c r="B49" s="47"/>
      <c r="C49" s="58" t="s">
        <v>37</v>
      </c>
      <c r="D49" s="6">
        <v>0</v>
      </c>
      <c r="E49" s="7"/>
      <c r="F49" s="20">
        <f t="shared" si="4"/>
        <v>0</v>
      </c>
      <c r="G49" s="2"/>
      <c r="H49" s="65"/>
    </row>
    <row r="50" spans="2:8" ht="22.5" customHeight="1">
      <c r="B50" s="47"/>
      <c r="C50" s="58" t="s">
        <v>38</v>
      </c>
      <c r="D50" s="6">
        <v>25</v>
      </c>
      <c r="E50" s="7">
        <v>26.63439</v>
      </c>
      <c r="F50" s="20">
        <f t="shared" si="4"/>
        <v>1.6343899999999998</v>
      </c>
      <c r="G50" s="2">
        <f t="shared" si="2"/>
        <v>106.53756000000001</v>
      </c>
      <c r="H50" s="65"/>
    </row>
    <row r="51" spans="2:8" ht="12" customHeight="1">
      <c r="B51" s="47"/>
      <c r="C51" s="55" t="s">
        <v>39</v>
      </c>
      <c r="D51" s="6">
        <v>6696.8819999999996</v>
      </c>
      <c r="E51" s="7">
        <v>1689.5600999999999</v>
      </c>
      <c r="F51" s="20">
        <f t="shared" si="4"/>
        <v>-5007.3218999999999</v>
      </c>
      <c r="G51" s="2">
        <f t="shared" si="2"/>
        <v>25.229055850170273</v>
      </c>
      <c r="H51" s="65"/>
    </row>
    <row r="52" spans="2:8" ht="21.75" customHeight="1">
      <c r="B52" s="47"/>
      <c r="C52" s="58" t="s">
        <v>40</v>
      </c>
      <c r="D52" s="6"/>
      <c r="E52" s="7"/>
      <c r="F52" s="20">
        <f t="shared" si="4"/>
        <v>0</v>
      </c>
      <c r="G52" s="2"/>
      <c r="H52" s="65"/>
    </row>
    <row r="53" spans="2:8" ht="11.25" customHeight="1">
      <c r="B53" s="47"/>
      <c r="C53" s="55" t="s">
        <v>41</v>
      </c>
      <c r="D53" s="6">
        <v>0</v>
      </c>
      <c r="E53" s="7">
        <v>0</v>
      </c>
      <c r="F53" s="20">
        <f t="shared" si="4"/>
        <v>0</v>
      </c>
      <c r="G53" s="2"/>
      <c r="H53" s="65"/>
    </row>
    <row r="54" spans="2:8" ht="12" customHeight="1">
      <c r="B54" s="47"/>
      <c r="C54" s="58" t="s">
        <v>46</v>
      </c>
      <c r="D54" s="6">
        <v>800</v>
      </c>
      <c r="E54" s="7">
        <v>180.15465</v>
      </c>
      <c r="F54" s="20">
        <f t="shared" si="4"/>
        <v>-619.84535000000005</v>
      </c>
      <c r="G54" s="2">
        <f t="shared" si="2"/>
        <v>22.51933125</v>
      </c>
      <c r="H54" s="65"/>
    </row>
    <row r="55" spans="2:8" ht="12.75" customHeight="1">
      <c r="B55" s="47"/>
      <c r="C55" s="59" t="s">
        <v>42</v>
      </c>
      <c r="D55" s="13">
        <f>D52+D53+D54</f>
        <v>800</v>
      </c>
      <c r="E55" s="14">
        <f>E52+E53+E54</f>
        <v>180.15465</v>
      </c>
      <c r="F55" s="24">
        <f t="shared" si="4"/>
        <v>-619.84535000000005</v>
      </c>
      <c r="G55" s="3">
        <f t="shared" si="2"/>
        <v>22.51933125</v>
      </c>
      <c r="H55" s="66"/>
    </row>
    <row r="56" spans="2:8" ht="12.75" customHeight="1" thickBot="1">
      <c r="B56" s="47"/>
      <c r="C56" s="55" t="s">
        <v>43</v>
      </c>
      <c r="D56" s="6">
        <v>90</v>
      </c>
      <c r="E56" s="7">
        <v>82.07</v>
      </c>
      <c r="F56" s="20">
        <f t="shared" si="4"/>
        <v>-7.9300000000000068</v>
      </c>
      <c r="G56" s="2">
        <f t="shared" si="2"/>
        <v>91.188888888888883</v>
      </c>
      <c r="H56" s="65"/>
    </row>
    <row r="57" spans="2:8" ht="14.25" customHeight="1" thickBot="1">
      <c r="B57" s="43"/>
      <c r="C57" s="42" t="s">
        <v>47</v>
      </c>
      <c r="D57" s="21">
        <f>D48+D49+D50+D51+D55+D56</f>
        <v>7656.2819999999992</v>
      </c>
      <c r="E57" s="22">
        <f>E48+E49+E50+E51+E55+E56</f>
        <v>2024.5808099999997</v>
      </c>
      <c r="F57" s="23">
        <f t="shared" si="4"/>
        <v>-5631.7011899999998</v>
      </c>
      <c r="G57" s="4">
        <f t="shared" si="2"/>
        <v>26.44339393454943</v>
      </c>
      <c r="H57" s="67"/>
    </row>
    <row r="58" spans="2:8" ht="13.5" customHeight="1" thickBot="1">
      <c r="B58" s="47"/>
      <c r="C58" s="50" t="s">
        <v>44</v>
      </c>
      <c r="D58" s="6"/>
      <c r="E58" s="7"/>
      <c r="F58" s="20">
        <f t="shared" si="4"/>
        <v>0</v>
      </c>
      <c r="G58" s="2"/>
      <c r="H58" s="65"/>
    </row>
    <row r="59" spans="2:8" ht="12.75" customHeight="1" thickBot="1">
      <c r="B59" s="43"/>
      <c r="C59" s="42" t="s">
        <v>45</v>
      </c>
      <c r="D59" s="21">
        <f>D57+D58</f>
        <v>7656.2819999999992</v>
      </c>
      <c r="E59" s="22">
        <f>E57+E58</f>
        <v>2024.5808099999997</v>
      </c>
      <c r="F59" s="23">
        <f t="shared" si="4"/>
        <v>-5631.7011899999998</v>
      </c>
      <c r="G59" s="4">
        <f t="shared" si="2"/>
        <v>26.44339393454943</v>
      </c>
      <c r="H59" s="67"/>
    </row>
    <row r="60" spans="2:8" ht="12" customHeight="1" thickBot="1">
      <c r="B60" s="43"/>
      <c r="C60" s="42" t="s">
        <v>52</v>
      </c>
      <c r="D60" s="21">
        <f>D46+D59</f>
        <v>314060.0951700001</v>
      </c>
      <c r="E60" s="22">
        <f>E46+E59</f>
        <v>399116.25764000008</v>
      </c>
      <c r="F60" s="23">
        <f t="shared" si="4"/>
        <v>85056.162469999981</v>
      </c>
      <c r="G60" s="4">
        <f t="shared" si="2"/>
        <v>127.08276657177959</v>
      </c>
      <c r="H60" s="67"/>
    </row>
  </sheetData>
  <mergeCells count="1">
    <mergeCell ref="B1:G1"/>
  </mergeCells>
  <phoneticPr fontId="10" type="noConversion"/>
  <pageMargins left="0" right="3.937007874015748E-2" top="0" bottom="0" header="0.31496062992125984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Admin</cp:lastModifiedBy>
  <cp:lastPrinted>2022-10-18T12:31:05Z</cp:lastPrinted>
  <dcterms:created xsi:type="dcterms:W3CDTF">2019-08-06T11:40:16Z</dcterms:created>
  <dcterms:modified xsi:type="dcterms:W3CDTF">2022-10-31T08:58:49Z</dcterms:modified>
</cp:coreProperties>
</file>