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8" windowWidth="15480" windowHeight="10380" activeTab="0"/>
  </bookViews>
  <sheets>
    <sheet name="дод.3" sheetId="1" r:id="rId1"/>
  </sheets>
  <definedNames>
    <definedName name="_xlfn.AGGREGATE" hidden="1">#NAME?</definedName>
    <definedName name="_xlnm.Print_Titles" localSheetId="0">'дод.3'!$11:$13</definedName>
    <definedName name="_xlnm.Print_Area" localSheetId="0">'дод.3'!$C$1:$S$136</definedName>
  </definedNames>
  <calcPr fullCalcOnLoad="1"/>
</workbook>
</file>

<file path=xl/sharedStrings.xml><?xml version="1.0" encoding="utf-8"?>
<sst xmlns="http://schemas.openxmlformats.org/spreadsheetml/2006/main" count="334" uniqueCount="264">
  <si>
    <t>Загальний фонд</t>
  </si>
  <si>
    <t>Спеціальний фонд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</si>
  <si>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</si>
  <si>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</si>
  <si>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</si>
  <si>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</si>
  <si>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</si>
  <si>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</si>
  <si>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(тис. грн.)/грн.</t>
  </si>
  <si>
    <t>0111</t>
  </si>
  <si>
    <t>0731</t>
  </si>
  <si>
    <t>0722</t>
  </si>
  <si>
    <t>3112</t>
  </si>
  <si>
    <t>1040</t>
  </si>
  <si>
    <t>3160</t>
  </si>
  <si>
    <t>1030</t>
  </si>
  <si>
    <t>0830</t>
  </si>
  <si>
    <t>5011</t>
  </si>
  <si>
    <t>0810</t>
  </si>
  <si>
    <t>5012</t>
  </si>
  <si>
    <t>0320</t>
  </si>
  <si>
    <t>0133</t>
  </si>
  <si>
    <t>1010</t>
  </si>
  <si>
    <t>0910</t>
  </si>
  <si>
    <t>1020</t>
  </si>
  <si>
    <t>0921</t>
  </si>
  <si>
    <t>1090</t>
  </si>
  <si>
    <t>0960</t>
  </si>
  <si>
    <t>0990</t>
  </si>
  <si>
    <t>0490</t>
  </si>
  <si>
    <t>1060</t>
  </si>
  <si>
    <t>3090</t>
  </si>
  <si>
    <t>3104</t>
  </si>
  <si>
    <t>2010</t>
  </si>
  <si>
    <t>0824</t>
  </si>
  <si>
    <t>0829</t>
  </si>
  <si>
    <t>0620</t>
  </si>
  <si>
    <t>3100</t>
  </si>
  <si>
    <t>3050</t>
  </si>
  <si>
    <t xml:space="preserve">1070  </t>
  </si>
  <si>
    <t xml:space="preserve">0111  </t>
  </si>
  <si>
    <t>3110</t>
  </si>
  <si>
    <t>5010</t>
  </si>
  <si>
    <t>0210150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</si>
  <si>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</si>
  <si>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</si>
  <si>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0212010</t>
  </si>
  <si>
    <t>Багатопрофільна стаціонарна медична допомога населенню</t>
  </si>
  <si>
    <t>2100</t>
  </si>
  <si>
    <t>Стоматологічна допомога населенню</t>
  </si>
  <si>
    <t>0212100</t>
  </si>
  <si>
    <t>0212111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</si>
  <si>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</si>
  <si>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</si>
  <si>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Заклади і заходи з питань дітей та їх соціального захисту</t>
  </si>
  <si>
    <t>Заходи державної політики з питань дітей та їх соціального захисту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</si>
  <si>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</si>
  <si>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</si>
  <si>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 xml:space="preserve">Інші заклади та заходи 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</si>
  <si>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</si>
  <si>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</si>
  <si>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8400</t>
  </si>
  <si>
    <t>0218400</t>
  </si>
  <si>
    <t>Засоби масової інформації</t>
  </si>
  <si>
    <t>8410</t>
  </si>
  <si>
    <t>0218410</t>
  </si>
  <si>
    <t>Фінансова підтримка засобів масової інформації</t>
  </si>
  <si>
    <t>0215010</t>
  </si>
  <si>
    <t>Проведення спортивної роботи в регіоні</t>
  </si>
  <si>
    <t>0215011</t>
  </si>
  <si>
    <t>Проведення навчально-тренувальних зборів і змагань з олімпійських видів спорту</t>
  </si>
  <si>
    <t>0215012</t>
  </si>
  <si>
    <t>Проведення навчально-тренувальних зборів і змагань з неолімпійських видів спорту</t>
  </si>
  <si>
    <t>Заходи з організації рятування на водах</t>
  </si>
  <si>
    <t>8340</t>
  </si>
  <si>
    <t>0540</t>
  </si>
  <si>
    <t>0218340</t>
  </si>
  <si>
    <t>Природоохоронні заходи за рахунок цільових фондів</t>
  </si>
  <si>
    <t>0611010</t>
  </si>
  <si>
    <t>Надання дошкільної освіти</t>
  </si>
  <si>
    <t>0611020</t>
  </si>
  <si>
    <t xml:space="preserve">Надання позашкільної освіти позашкільними закладами освіти, заходи із позашкільної роботи з дітьми </t>
  </si>
  <si>
    <t xml:space="preserve">Методичне забезпечення діяльності навчальних закладів </t>
  </si>
  <si>
    <t>1150</t>
  </si>
  <si>
    <t>0611150</t>
  </si>
  <si>
    <t>Інші освітні програми, заклади та заходи у сфері освіти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</si>
  <si>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</si>
  <si>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5030</t>
  </si>
  <si>
    <t>0615030</t>
  </si>
  <si>
    <t>Розвиток дитячо-юнацького та резервного спорту</t>
  </si>
  <si>
    <t>5031</t>
  </si>
  <si>
    <t>0615031</t>
  </si>
  <si>
    <t>Утримання та навчально-тренувальна робота комунальних дитячо-юнацьких спортивних шкіл</t>
  </si>
  <si>
    <t>Орган з питань праці та соціального захисту населення</t>
  </si>
  <si>
    <t>0600000</t>
  </si>
  <si>
    <t>0810160</t>
  </si>
  <si>
    <t>0813050</t>
  </si>
  <si>
    <t>Пільгове медичне обслуговування осіб, які постраждали внаслідок Чорнобильської катастрофи</t>
  </si>
  <si>
    <t>0813090</t>
  </si>
  <si>
    <t>0813100</t>
  </si>
  <si>
    <t>0813104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</si>
  <si>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</si>
  <si>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0813160</t>
  </si>
  <si>
    <t>3170</t>
  </si>
  <si>
    <t>0813170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</si>
  <si>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</t>
  </si>
  <si>
    <t>1000000</t>
  </si>
  <si>
    <t>4030</t>
  </si>
  <si>
    <t>Забезпечення діяльності бібліотек</t>
  </si>
  <si>
    <t>4040</t>
  </si>
  <si>
    <t>1014040</t>
  </si>
  <si>
    <t>1014030</t>
  </si>
  <si>
    <t>Забезпечення діяльності музеїв i виставок</t>
  </si>
  <si>
    <t>4080</t>
  </si>
  <si>
    <t>1014080</t>
  </si>
  <si>
    <t>Iншi заклади та заходи в галузі культури і мистецтва</t>
  </si>
  <si>
    <t>1200000</t>
  </si>
  <si>
    <t>1210160</t>
  </si>
  <si>
    <t>Орган з питань житлово - комунального господарства</t>
  </si>
  <si>
    <t>6030</t>
  </si>
  <si>
    <t>1216030</t>
  </si>
  <si>
    <t>6014</t>
  </si>
  <si>
    <t>0456</t>
  </si>
  <si>
    <t>3700000</t>
  </si>
  <si>
    <t>Орган з питань фінансів</t>
  </si>
  <si>
    <t>3710160</t>
  </si>
  <si>
    <t>Резервний фонд</t>
  </si>
  <si>
    <t>2000000</t>
  </si>
  <si>
    <t>0218210</t>
  </si>
  <si>
    <t>8210</t>
  </si>
  <si>
    <t>0380</t>
  </si>
  <si>
    <t>Муніципальні формування з  охорони громадського  порядку</t>
  </si>
  <si>
    <t>Інша  діяльність у сфері державного управління</t>
  </si>
  <si>
    <t>6090</t>
  </si>
  <si>
    <t>1216090</t>
  </si>
  <si>
    <t>0180</t>
  </si>
  <si>
    <t>0210180</t>
  </si>
  <si>
    <t>Орган з питань освіти і науки</t>
  </si>
  <si>
    <t>0800000</t>
  </si>
  <si>
    <t>1216014</t>
  </si>
  <si>
    <t>3240</t>
  </si>
  <si>
    <t>3242</t>
  </si>
  <si>
    <t>3190</t>
  </si>
  <si>
    <t>3192</t>
  </si>
  <si>
    <t>8120</t>
  </si>
  <si>
    <t>0218120</t>
  </si>
  <si>
    <t>7691</t>
  </si>
  <si>
    <t>0611090</t>
  </si>
  <si>
    <t>1160</t>
  </si>
  <si>
    <t>0611160</t>
  </si>
  <si>
    <t>1100</t>
  </si>
  <si>
    <t>0813240</t>
  </si>
  <si>
    <t>0813242</t>
  </si>
  <si>
    <t xml:space="preserve">Інші заходи у сфері  соціального захисту  і соціального забезпечення 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</si>
  <si>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</si>
  <si>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Надання соціальних гарантій 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</si>
  <si>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 xml:space="preserve">Забезпечення реалізації окремих програм для  осіб з інвалідністю </t>
  </si>
  <si>
    <t>3171</t>
  </si>
  <si>
    <t>0813171</t>
  </si>
  <si>
    <t>3180</t>
  </si>
  <si>
    <t>0813180</t>
  </si>
  <si>
    <t>4081</t>
  </si>
  <si>
    <t>1014081</t>
  </si>
  <si>
    <t xml:space="preserve">Забезпечення діяльності інших закладів в галузі культури і мистецтва </t>
  </si>
  <si>
    <t>4082</t>
  </si>
  <si>
    <t>1014082</t>
  </si>
  <si>
    <t>Інші заходи  в галузі культури і мистецтва</t>
  </si>
  <si>
    <t>3717691</t>
  </si>
  <si>
    <t>2140</t>
  </si>
  <si>
    <t>0212140</t>
  </si>
  <si>
    <t>2144</t>
  </si>
  <si>
    <t>0763</t>
  </si>
  <si>
    <t>0212144</t>
  </si>
  <si>
    <t>Централізовані заходи з лікування хворих на цукровий та нецукровий діабет</t>
  </si>
  <si>
    <t>2146</t>
  </si>
  <si>
    <t>0212146</t>
  </si>
  <si>
    <t>Відшкодування вартості лікарських засобів для лікування  окремих захворювань</t>
  </si>
  <si>
    <t>3033</t>
  </si>
  <si>
    <t>1070</t>
  </si>
  <si>
    <t>0813033</t>
  </si>
  <si>
    <t>Компенсаційні виплати  на пільговий проїзд автомобільним транспортом окремим категоріям громадян</t>
  </si>
  <si>
    <t>0726</t>
  </si>
  <si>
    <t>Виконання заходів  за  рахунок цільових 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</si>
  <si>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1011100</t>
  </si>
  <si>
    <t>0611161</t>
  </si>
  <si>
    <t>1161</t>
  </si>
  <si>
    <t>1162</t>
  </si>
  <si>
    <t>0611162</t>
  </si>
  <si>
    <t>Інші програми та заходи у сфері освіти</t>
  </si>
  <si>
    <t>Код Функцірнальної класифікації видатків та кредитування бюджету</t>
  </si>
  <si>
    <t>усього</t>
  </si>
  <si>
    <t>у тому числі бюджет розвитку</t>
  </si>
  <si>
    <t>1</t>
  </si>
  <si>
    <t>0217680</t>
  </si>
  <si>
    <t>7680</t>
  </si>
  <si>
    <t>0900000</t>
  </si>
  <si>
    <t>Орган у справах дітей</t>
  </si>
  <si>
    <t>0910160</t>
  </si>
  <si>
    <t>0910180</t>
  </si>
  <si>
    <t>0913140</t>
  </si>
  <si>
    <t>0913242</t>
  </si>
  <si>
    <t>0913110</t>
  </si>
  <si>
    <t>0913112</t>
  </si>
  <si>
    <t>0913240</t>
  </si>
  <si>
    <t>Організація благоустрою  населених пунктів</t>
  </si>
  <si>
    <t>1217461</t>
  </si>
  <si>
    <t>7461</t>
  </si>
  <si>
    <t>Утримання та розвиток автомобільних доріг та дорожньої інфраструктури за рахунок коштів  місцевого бюджету</t>
  </si>
  <si>
    <t>1217460</t>
  </si>
  <si>
    <t>7460</t>
  </si>
  <si>
    <t>0640</t>
  </si>
  <si>
    <t>1216010</t>
  </si>
  <si>
    <t>6010</t>
  </si>
  <si>
    <t>0917691</t>
  </si>
  <si>
    <t>Забезпечення збору та вивезення сміття і відходів</t>
  </si>
  <si>
    <t>Інша  діяльність у сфері житлово - комунального                       господарства</t>
  </si>
  <si>
    <t>Найменування                                   головного                                    розпорядника коштів                          місцевого бюджету /         відповідального                                виконавця,                                  найменування                                  бюджетної                     програми/підпрограми
згідно з Типовою                            програмною                              класифікацією                                        видатків та                                    кредитування                                        місцевого бюджету</t>
  </si>
  <si>
    <t>(ГРН.)</t>
  </si>
  <si>
    <t>0213242</t>
  </si>
  <si>
    <t>Інші заходи у сфері соціального захисту і соціального забезпечення</t>
  </si>
  <si>
    <t>0611170</t>
  </si>
  <si>
    <t>1170</t>
  </si>
  <si>
    <t>0613242</t>
  </si>
  <si>
    <t>Інші заходи у сфері соціального захисту інклюзивного забезпечення</t>
  </si>
  <si>
    <t>0813032</t>
  </si>
  <si>
    <t>3032</t>
  </si>
  <si>
    <t>Надання пільг окремим категоріям громадян з оплати послуг зв'язку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</si>
  <si>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</si>
  <si>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</si>
  <si>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</si>
  <si>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1217310</t>
  </si>
  <si>
    <t>7310</t>
  </si>
  <si>
    <t>Будівництво об`єктів житлово-комунального господарства</t>
  </si>
  <si>
    <t>1218340</t>
  </si>
  <si>
    <t>0443</t>
  </si>
  <si>
    <t>в т.ч. сільські ради</t>
  </si>
  <si>
    <t>0217691</t>
  </si>
  <si>
    <t>0813192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</si>
  <si>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</si>
  <si>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1014060</t>
  </si>
  <si>
    <t>4060</t>
  </si>
  <si>
    <t>Забезпечення діяльності палаців і будинків культури, клубів, цетрів дозвілля та інших клубних закладів</t>
  </si>
  <si>
    <t>0828</t>
  </si>
  <si>
    <t>в т.ч. виконачий комітет міської ради</t>
  </si>
  <si>
    <t>0255800000</t>
  </si>
  <si>
    <t>3718710</t>
  </si>
  <si>
    <t>8710</t>
  </si>
  <si>
    <t>Виконавчі органи місцевих рад, Рада міністрів Автономної Республіки Крим, державна адміністрація (обласні державні адміністрації, Київська, Севастопольська міські державні адміністрації районні державні адміністрації (управління, відділи)</t>
  </si>
  <si>
    <t>Програми і централізовані заходи у галузі охорони здоров'я</t>
  </si>
  <si>
    <r>
      <t>Код               Програмної класифікації видатків та кредитування місцевого бюджету</t>
    </r>
    <r>
      <rPr>
        <b/>
        <vertAlign val="superscript"/>
        <sz val="14"/>
        <rFont val="Times New Roman"/>
        <family val="1"/>
      </rPr>
      <t xml:space="preserve">                                                                       </t>
    </r>
  </si>
  <si>
    <r>
      <t xml:space="preserve">        </t>
    </r>
    <r>
      <rPr>
        <sz val="14"/>
        <color indexed="8"/>
        <rFont val="Times New Roman"/>
        <family val="1"/>
      </rPr>
      <t xml:space="preserve">  І. Мостовик</t>
    </r>
  </si>
  <si>
    <t>Видатки на поховання учасників бойових дій та осіб з інвалідністю внаслідок війни</t>
  </si>
  <si>
    <t>Надання загальної середньої освіти загальноосвітніми навчальними закладами (в т. ч. школою-дитячим садком, інтернатом при школі), спеціалізованими школами, ліцеями, гімназіями, колегіумами</t>
  </si>
  <si>
    <t>УСЬОГО:</t>
  </si>
  <si>
    <t>Орган з питань культури, національностей та релігій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</si>
  <si>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</si>
  <si>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 xml:space="preserve">Код Типової програмної класифікації видатків та кредитування місцевого бюджету
</t>
  </si>
  <si>
    <t xml:space="preserve">Додаток 3                                                                                                                                                         до рішення виконавчого                                        комітету міської ради
       від 22.12.2020 року №338
</t>
  </si>
  <si>
    <t>Членські внески до асоціації органів місцевого самоврядування</t>
  </si>
  <si>
    <t>Забезпечення діяльності  інших закладів у сфері  освіти</t>
  </si>
  <si>
    <t>Забезпечення  діяльності  інклюзивного центру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</si>
  <si>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</si>
  <si>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Утримання та ефективна експлуатація об`єктів житлово-комунального господарства</t>
  </si>
  <si>
    <t xml:space="preserve">                                                              Керуючий справами виконкому                                                                                      В. Вербовий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</si>
</sst>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</numFmts>
  <fonts count="58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b/>
      <sz val="14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b/>
      <sz val="18"/>
      <name val="Times New Roman"/>
      <family val="1"/>
    </font>
    <font>
      <sz val="12"/>
      <name val="Times New Roman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4"/>
      <name val="Times New Roman"/>
      <family val="1"/>
    </font>
    <font>
      <b/>
      <vertAlign val="superscript"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vertAlign val="superscript"/>
      <sz val="16"/>
      <name val="Times New Roman"/>
      <family val="1"/>
    </font>
    <font>
      <b/>
      <u val="single"/>
      <sz val="14"/>
      <name val="Times New Roman"/>
      <family val="1"/>
    </font>
    <font>
      <vertAlign val="superscript"/>
      <sz val="16"/>
      <name val="Times New Roman"/>
      <family val="1"/>
    </font>
    <font>
      <sz val="13"/>
      <name val="Times New Roman"/>
      <family val="1"/>
    </font>
    <font>
      <b/>
      <vertAlign val="superscript"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vertAlign val="superscript"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10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F0000"/>
      <name val="Times New Roman"/>
      <family val="1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1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6" borderId="0" applyNumberFormat="0" applyBorder="0" applyAlignment="0" applyProtection="0"/>
    <xf numFmtId="0" fontId="14" fillId="18" borderId="0" applyNumberFormat="0" applyBorder="0" applyAlignment="0" applyProtection="0"/>
    <xf numFmtId="0" fontId="14" fillId="12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21" fillId="0" borderId="0">
      <alignment/>
      <protection/>
    </xf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18" borderId="0" applyNumberFormat="0" applyBorder="0" applyAlignment="0" applyProtection="0"/>
    <xf numFmtId="0" fontId="14" fillId="12" borderId="0" applyNumberFormat="0" applyBorder="0" applyAlignment="0" applyProtection="0"/>
    <xf numFmtId="0" fontId="14" fillId="2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8" fillId="13" borderId="1" applyNumberFormat="0" applyAlignment="0" applyProtection="0"/>
    <xf numFmtId="0" fontId="8" fillId="7" borderId="1" applyNumberFormat="0" applyAlignment="0" applyProtection="0"/>
    <xf numFmtId="0" fontId="9" fillId="24" borderId="2" applyNumberFormat="0" applyAlignment="0" applyProtection="0"/>
    <xf numFmtId="0" fontId="16" fillId="24" borderId="1" applyNumberFormat="0" applyAlignment="0" applyProtection="0"/>
    <xf numFmtId="0" fontId="22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6" fillId="6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8" fillId="0" borderId="0">
      <alignment vertical="top"/>
      <protection/>
    </xf>
    <xf numFmtId="0" fontId="10" fillId="0" borderId="6" applyNumberFormat="0" applyFill="0" applyAlignment="0" applyProtection="0"/>
    <xf numFmtId="0" fontId="13" fillId="0" borderId="7" applyNumberFormat="0" applyFill="0" applyAlignment="0" applyProtection="0"/>
    <xf numFmtId="0" fontId="11" fillId="25" borderId="8" applyNumberFormat="0" applyAlignment="0" applyProtection="0"/>
    <xf numFmtId="0" fontId="11" fillId="25" borderId="8" applyNumberFormat="0" applyAlignment="0" applyProtection="0"/>
    <xf numFmtId="0" fontId="2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3" borderId="0" applyNumberFormat="0" applyBorder="0" applyAlignment="0" applyProtection="0"/>
    <xf numFmtId="0" fontId="30" fillId="26" borderId="1" applyNumberFormat="0" applyAlignment="0" applyProtection="0"/>
    <xf numFmtId="0" fontId="21" fillId="0" borderId="0">
      <alignment/>
      <protection/>
    </xf>
    <xf numFmtId="0" fontId="24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10" borderId="10" applyNumberFormat="0" applyFont="0" applyAlignment="0" applyProtection="0"/>
    <xf numFmtId="0" fontId="0" fillId="10" borderId="10" applyNumberFormat="0" applyFont="0" applyAlignment="0" applyProtection="0"/>
    <xf numFmtId="191" fontId="1" fillId="0" borderId="0" applyFont="0" applyFill="0" applyBorder="0" applyAlignment="0" applyProtection="0"/>
    <xf numFmtId="0" fontId="9" fillId="26" borderId="2" applyNumberFormat="0" applyAlignment="0" applyProtection="0"/>
    <xf numFmtId="0" fontId="19" fillId="0" borderId="11" applyNumberFormat="0" applyFill="0" applyAlignment="0" applyProtection="0"/>
    <xf numFmtId="0" fontId="31" fillId="13" borderId="0" applyNumberFormat="0" applyBorder="0" applyAlignment="0" applyProtection="0"/>
    <xf numFmtId="0" fontId="20" fillId="0" borderId="0">
      <alignment/>
      <protection/>
    </xf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216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12" xfId="0" applyFont="1" applyFill="1" applyBorder="1" applyAlignment="1">
      <alignment horizontal="center"/>
    </xf>
    <xf numFmtId="0" fontId="5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>
      <alignment horizontal="center"/>
    </xf>
    <xf numFmtId="0" fontId="5" fillId="0" borderId="12" xfId="0" applyNumberFormat="1" applyFont="1" applyFill="1" applyBorder="1" applyAlignment="1" applyProtection="1">
      <alignment horizontal="center" vertical="top"/>
      <protection/>
    </xf>
    <xf numFmtId="0" fontId="27" fillId="0" borderId="0" xfId="0" applyNumberFormat="1" applyFont="1" applyFill="1" applyAlignment="1" applyProtection="1">
      <alignment/>
      <protection/>
    </xf>
    <xf numFmtId="0" fontId="27" fillId="0" borderId="0" xfId="0" applyFont="1" applyFill="1" applyAlignment="1">
      <alignment/>
    </xf>
    <xf numFmtId="0" fontId="4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12" xfId="0" applyFont="1" applyFill="1" applyBorder="1" applyAlignment="1">
      <alignment horizontal="center"/>
    </xf>
    <xf numFmtId="0" fontId="0" fillId="26" borderId="0" xfId="0" applyNumberFormat="1" applyFont="1" applyFill="1" applyAlignment="1" applyProtection="1">
      <alignment/>
      <protection/>
    </xf>
    <xf numFmtId="0" fontId="0" fillId="26" borderId="0" xfId="0" applyFont="1" applyFill="1" applyAlignment="1">
      <alignment/>
    </xf>
    <xf numFmtId="0" fontId="0" fillId="26" borderId="13" xfId="0" applyNumberFormat="1" applyFont="1" applyFill="1" applyBorder="1" applyAlignment="1" applyProtection="1">
      <alignment/>
      <protection/>
    </xf>
    <xf numFmtId="0" fontId="0" fillId="26" borderId="14" xfId="0" applyNumberFormat="1" applyFont="1" applyFill="1" applyBorder="1" applyAlignment="1" applyProtection="1">
      <alignment/>
      <protection/>
    </xf>
    <xf numFmtId="0" fontId="0" fillId="26" borderId="15" xfId="0" applyNumberFormat="1" applyFont="1" applyFill="1" applyBorder="1" applyAlignment="1" applyProtection="1">
      <alignment/>
      <protection/>
    </xf>
    <xf numFmtId="0" fontId="0" fillId="26" borderId="0" xfId="0" applyNumberFormat="1" applyFont="1" applyFill="1" applyBorder="1" applyAlignment="1" applyProtection="1">
      <alignment/>
      <protection/>
    </xf>
    <xf numFmtId="0" fontId="0" fillId="26" borderId="0" xfId="0" applyNumberFormat="1" applyFont="1" applyFill="1" applyAlignment="1" applyProtection="1">
      <alignment vertical="center"/>
      <protection/>
    </xf>
    <xf numFmtId="0" fontId="0" fillId="26" borderId="0" xfId="0" applyFont="1" applyFill="1" applyAlignment="1">
      <alignment vertical="center"/>
    </xf>
    <xf numFmtId="0" fontId="0" fillId="26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49" fontId="5" fillId="0" borderId="12" xfId="0" applyNumberFormat="1" applyFont="1" applyFill="1" applyBorder="1" applyAlignment="1" applyProtection="1">
      <alignment horizontal="center"/>
      <protection/>
    </xf>
    <xf numFmtId="0" fontId="32" fillId="26" borderId="0" xfId="0" applyFont="1" applyFill="1" applyAlignment="1">
      <alignment/>
    </xf>
    <xf numFmtId="0" fontId="32" fillId="26" borderId="16" xfId="0" applyFont="1" applyFill="1" applyBorder="1" applyAlignment="1">
      <alignment/>
    </xf>
    <xf numFmtId="0" fontId="5" fillId="26" borderId="17" xfId="0" applyFont="1" applyFill="1" applyBorder="1" applyAlignment="1">
      <alignment horizontal="justify" vertical="center" wrapText="1"/>
    </xf>
    <xf numFmtId="0" fontId="32" fillId="26" borderId="0" xfId="0" applyFont="1" applyFill="1" applyBorder="1" applyAlignment="1">
      <alignment/>
    </xf>
    <xf numFmtId="0" fontId="5" fillId="26" borderId="0" xfId="0" applyFont="1" applyFill="1" applyBorder="1" applyAlignment="1">
      <alignment horizontal="justify" vertical="center" wrapText="1"/>
    </xf>
    <xf numFmtId="0" fontId="0" fillId="26" borderId="12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vertical="top" wrapText="1"/>
    </xf>
    <xf numFmtId="0" fontId="5" fillId="0" borderId="18" xfId="0" applyFont="1" applyBorder="1" applyAlignment="1">
      <alignment horizontal="left" vertical="top" wrapText="1"/>
    </xf>
    <xf numFmtId="0" fontId="5" fillId="0" borderId="19" xfId="0" applyFont="1" applyBorder="1" applyAlignment="1">
      <alignment vertical="top" wrapText="1"/>
    </xf>
    <xf numFmtId="0" fontId="5" fillId="0" borderId="20" xfId="0" applyFont="1" applyBorder="1" applyAlignment="1">
      <alignment vertical="top" wrapText="1"/>
    </xf>
    <xf numFmtId="0" fontId="5" fillId="0" borderId="21" xfId="0" applyFont="1" applyBorder="1" applyAlignment="1">
      <alignment vertical="top" wrapText="1"/>
    </xf>
    <xf numFmtId="0" fontId="5" fillId="0" borderId="21" xfId="0" applyFont="1" applyBorder="1" applyAlignment="1">
      <alignment horizontal="left" vertical="top" wrapText="1"/>
    </xf>
    <xf numFmtId="0" fontId="5" fillId="0" borderId="22" xfId="0" applyFont="1" applyBorder="1" applyAlignment="1">
      <alignment vertical="top" wrapText="1"/>
    </xf>
    <xf numFmtId="0" fontId="5" fillId="0" borderId="18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5" fillId="0" borderId="23" xfId="0" applyFont="1" applyBorder="1" applyAlignment="1">
      <alignment vertical="top" wrapText="1"/>
    </xf>
    <xf numFmtId="0" fontId="5" fillId="0" borderId="24" xfId="0" applyFont="1" applyBorder="1" applyAlignment="1">
      <alignment vertical="top" wrapText="1"/>
    </xf>
    <xf numFmtId="0" fontId="34" fillId="0" borderId="0" xfId="0" applyFont="1" applyAlignment="1">
      <alignment/>
    </xf>
    <xf numFmtId="0" fontId="5" fillId="0" borderId="25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5" fillId="0" borderId="0" xfId="0" applyFont="1" applyAlignment="1">
      <alignment wrapText="1"/>
    </xf>
    <xf numFmtId="0" fontId="5" fillId="0" borderId="17" xfId="0" applyFont="1" applyBorder="1" applyAlignment="1">
      <alignment wrapText="1"/>
    </xf>
    <xf numFmtId="0" fontId="32" fillId="26" borderId="12" xfId="0" applyFont="1" applyFill="1" applyBorder="1" applyAlignment="1">
      <alignment/>
    </xf>
    <xf numFmtId="0" fontId="0" fillId="26" borderId="12" xfId="0" applyFont="1" applyFill="1" applyBorder="1" applyAlignment="1">
      <alignment/>
    </xf>
    <xf numFmtId="0" fontId="5" fillId="0" borderId="17" xfId="0" applyFont="1" applyBorder="1" applyAlignment="1">
      <alignment horizontal="left" vertical="top" wrapText="1"/>
    </xf>
    <xf numFmtId="0" fontId="25" fillId="0" borderId="0" xfId="0" applyNumberFormat="1" applyFont="1" applyFill="1" applyBorder="1" applyAlignment="1" applyProtection="1">
      <alignment horizontal="center" vertical="top" wrapText="1"/>
      <protection/>
    </xf>
    <xf numFmtId="49" fontId="5" fillId="0" borderId="0" xfId="0" applyNumberFormat="1" applyFont="1" applyFill="1" applyBorder="1" applyAlignment="1" applyProtection="1">
      <alignment horizontal="center" vertical="top" wrapText="1"/>
      <protection/>
    </xf>
    <xf numFmtId="49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Border="1" applyAlignment="1">
      <alignment vertical="top" wrapText="1"/>
    </xf>
    <xf numFmtId="0" fontId="5" fillId="0" borderId="26" xfId="0" applyFont="1" applyBorder="1" applyAlignment="1">
      <alignment vertical="top" wrapText="1"/>
    </xf>
    <xf numFmtId="3" fontId="34" fillId="26" borderId="27" xfId="95" applyNumberFormat="1" applyFont="1" applyFill="1" applyBorder="1" applyAlignment="1">
      <alignment/>
      <protection/>
    </xf>
    <xf numFmtId="0" fontId="55" fillId="26" borderId="0" xfId="0" applyNumberFormat="1" applyFont="1" applyFill="1" applyAlignment="1" applyProtection="1">
      <alignment/>
      <protection/>
    </xf>
    <xf numFmtId="0" fontId="56" fillId="26" borderId="0" xfId="0" applyFont="1" applyFill="1" applyAlignment="1">
      <alignment/>
    </xf>
    <xf numFmtId="0" fontId="55" fillId="26" borderId="0" xfId="0" applyFont="1" applyFill="1" applyAlignment="1">
      <alignment/>
    </xf>
    <xf numFmtId="0" fontId="5" fillId="0" borderId="28" xfId="0" applyFont="1" applyBorder="1" applyAlignment="1">
      <alignment vertical="top" wrapText="1"/>
    </xf>
    <xf numFmtId="0" fontId="56" fillId="26" borderId="16" xfId="0" applyFont="1" applyFill="1" applyBorder="1" applyAlignment="1">
      <alignment/>
    </xf>
    <xf numFmtId="0" fontId="0" fillId="26" borderId="0" xfId="0" applyFont="1" applyFill="1" applyAlignment="1">
      <alignment/>
    </xf>
    <xf numFmtId="0" fontId="32" fillId="0" borderId="22" xfId="0" applyFont="1" applyBorder="1" applyAlignment="1">
      <alignment vertical="top" wrapText="1"/>
    </xf>
    <xf numFmtId="3" fontId="34" fillId="26" borderId="28" xfId="95" applyNumberFormat="1" applyFont="1" applyFill="1" applyBorder="1" applyAlignment="1">
      <alignment wrapText="1"/>
      <protection/>
    </xf>
    <xf numFmtId="0" fontId="5" fillId="0" borderId="29" xfId="0" applyFont="1" applyBorder="1" applyAlignment="1">
      <alignment vertical="top" wrapText="1"/>
    </xf>
    <xf numFmtId="3" fontId="5" fillId="26" borderId="28" xfId="95" applyNumberFormat="1" applyFont="1" applyFill="1" applyBorder="1" applyAlignment="1">
      <alignment wrapText="1"/>
      <protection/>
    </xf>
    <xf numFmtId="3" fontId="5" fillId="26" borderId="27" xfId="95" applyNumberFormat="1" applyFont="1" applyFill="1" applyBorder="1" applyAlignment="1">
      <alignment/>
      <protection/>
    </xf>
    <xf numFmtId="0" fontId="38" fillId="26" borderId="30" xfId="0" applyFont="1" applyFill="1" applyBorder="1" applyAlignment="1">
      <alignment vertical="top" wrapText="1"/>
    </xf>
    <xf numFmtId="0" fontId="38" fillId="0" borderId="16" xfId="0" applyFont="1" applyBorder="1" applyAlignment="1">
      <alignment horizontal="left" vertical="top" wrapText="1"/>
    </xf>
    <xf numFmtId="0" fontId="5" fillId="0" borderId="20" xfId="0" applyFont="1" applyBorder="1" applyAlignment="1">
      <alignment vertical="top"/>
    </xf>
    <xf numFmtId="0" fontId="5" fillId="0" borderId="31" xfId="0" applyFont="1" applyBorder="1" applyAlignment="1">
      <alignment horizontal="justify" wrapText="1"/>
    </xf>
    <xf numFmtId="0" fontId="38" fillId="0" borderId="29" xfId="0" applyFont="1" applyBorder="1" applyAlignment="1">
      <alignment vertical="top" wrapText="1"/>
    </xf>
    <xf numFmtId="0" fontId="38" fillId="0" borderId="16" xfId="0" applyFont="1" applyBorder="1" applyAlignment="1">
      <alignment vertical="top" wrapText="1"/>
    </xf>
    <xf numFmtId="0" fontId="5" fillId="0" borderId="0" xfId="0" applyFont="1" applyAlignment="1">
      <alignment/>
    </xf>
    <xf numFmtId="49" fontId="40" fillId="0" borderId="0" xfId="0" applyNumberFormat="1" applyFont="1" applyFill="1" applyAlignment="1" applyProtection="1">
      <alignment/>
      <protection/>
    </xf>
    <xf numFmtId="0" fontId="40" fillId="0" borderId="0" xfId="0" applyNumberFormat="1" applyFont="1" applyFill="1" applyAlignment="1" applyProtection="1">
      <alignment/>
      <protection/>
    </xf>
    <xf numFmtId="0" fontId="40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2" fillId="26" borderId="32" xfId="0" applyNumberFormat="1" applyFont="1" applyFill="1" applyBorder="1" applyAlignment="1" applyProtection="1">
      <alignment horizontal="center" vertical="center" wrapText="1"/>
      <protection/>
    </xf>
    <xf numFmtId="0" fontId="32" fillId="0" borderId="17" xfId="0" applyFont="1" applyBorder="1" applyAlignment="1">
      <alignment vertical="center"/>
    </xf>
    <xf numFmtId="0" fontId="32" fillId="0" borderId="26" xfId="0" applyFont="1" applyBorder="1" applyAlignment="1">
      <alignment vertical="center"/>
    </xf>
    <xf numFmtId="0" fontId="32" fillId="0" borderId="33" xfId="0" applyFont="1" applyBorder="1" applyAlignment="1">
      <alignment vertical="center"/>
    </xf>
    <xf numFmtId="0" fontId="32" fillId="26" borderId="17" xfId="0" applyNumberFormat="1" applyFont="1" applyFill="1" applyBorder="1" applyAlignment="1" applyProtection="1">
      <alignment horizontal="center" vertical="center" wrapText="1"/>
      <protection/>
    </xf>
    <xf numFmtId="0" fontId="32" fillId="26" borderId="0" xfId="0" applyFont="1" applyFill="1" applyAlignment="1">
      <alignment/>
    </xf>
    <xf numFmtId="49" fontId="5" fillId="26" borderId="17" xfId="0" applyNumberFormat="1" applyFont="1" applyFill="1" applyBorder="1" applyAlignment="1">
      <alignment horizontal="center" vertical="center" wrapText="1"/>
    </xf>
    <xf numFmtId="3" fontId="34" fillId="26" borderId="17" xfId="95" applyNumberFormat="1" applyFont="1" applyFill="1" applyBorder="1" applyAlignment="1">
      <alignment/>
      <protection/>
    </xf>
    <xf numFmtId="49" fontId="44" fillId="0" borderId="34" xfId="0" applyNumberFormat="1" applyFont="1" applyBorder="1" applyAlignment="1">
      <alignment vertical="top" wrapText="1"/>
    </xf>
    <xf numFmtId="49" fontId="44" fillId="0" borderId="35" xfId="0" applyNumberFormat="1" applyFont="1" applyBorder="1" applyAlignment="1">
      <alignment horizontal="right" vertical="top" wrapText="1"/>
    </xf>
    <xf numFmtId="0" fontId="45" fillId="0" borderId="35" xfId="0" applyFont="1" applyBorder="1" applyAlignment="1">
      <alignment vertical="top" wrapText="1"/>
    </xf>
    <xf numFmtId="3" fontId="45" fillId="26" borderId="17" xfId="95" applyNumberFormat="1" applyFont="1" applyFill="1" applyBorder="1" applyAlignment="1">
      <alignment/>
      <protection/>
    </xf>
    <xf numFmtId="49" fontId="44" fillId="0" borderId="36" xfId="0" applyNumberFormat="1" applyFont="1" applyBorder="1" applyAlignment="1">
      <alignment vertical="top" wrapText="1"/>
    </xf>
    <xf numFmtId="3" fontId="45" fillId="26" borderId="37" xfId="95" applyNumberFormat="1" applyFont="1" applyFill="1" applyBorder="1" applyAlignment="1">
      <alignment/>
      <protection/>
    </xf>
    <xf numFmtId="3" fontId="5" fillId="26" borderId="38" xfId="95" applyNumberFormat="1" applyFont="1" applyFill="1" applyBorder="1" applyAlignment="1">
      <alignment/>
      <protection/>
    </xf>
    <xf numFmtId="3" fontId="45" fillId="26" borderId="39" xfId="95" applyNumberFormat="1" applyFont="1" applyFill="1" applyBorder="1" applyAlignment="1">
      <alignment/>
      <protection/>
    </xf>
    <xf numFmtId="3" fontId="45" fillId="26" borderId="27" xfId="95" applyNumberFormat="1" applyFont="1" applyFill="1" applyBorder="1" applyAlignment="1">
      <alignment/>
      <protection/>
    </xf>
    <xf numFmtId="3" fontId="45" fillId="26" borderId="33" xfId="95" applyNumberFormat="1" applyFont="1" applyFill="1" applyBorder="1" applyAlignment="1">
      <alignment/>
      <protection/>
    </xf>
    <xf numFmtId="3" fontId="32" fillId="26" borderId="17" xfId="95" applyNumberFormat="1" applyFont="1" applyFill="1" applyBorder="1" applyAlignment="1">
      <alignment/>
      <protection/>
    </xf>
    <xf numFmtId="3" fontId="32" fillId="26" borderId="33" xfId="95" applyNumberFormat="1" applyFont="1" applyFill="1" applyBorder="1" applyAlignment="1">
      <alignment/>
      <protection/>
    </xf>
    <xf numFmtId="3" fontId="5" fillId="26" borderId="17" xfId="95" applyNumberFormat="1" applyFont="1" applyFill="1" applyBorder="1" applyAlignment="1">
      <alignment/>
      <protection/>
    </xf>
    <xf numFmtId="3" fontId="32" fillId="26" borderId="40" xfId="95" applyNumberFormat="1" applyFont="1" applyFill="1" applyBorder="1" applyAlignment="1">
      <alignment/>
      <protection/>
    </xf>
    <xf numFmtId="3" fontId="32" fillId="26" borderId="41" xfId="95" applyNumberFormat="1" applyFont="1" applyFill="1" applyBorder="1" applyAlignment="1">
      <alignment/>
      <protection/>
    </xf>
    <xf numFmtId="49" fontId="41" fillId="0" borderId="40" xfId="0" applyNumberFormat="1" applyFont="1" applyBorder="1" applyAlignment="1">
      <alignment horizontal="right" wrapText="1"/>
    </xf>
    <xf numFmtId="3" fontId="5" fillId="26" borderId="33" xfId="95" applyNumberFormat="1" applyFont="1" applyFill="1" applyBorder="1" applyAlignment="1">
      <alignment/>
      <protection/>
    </xf>
    <xf numFmtId="49" fontId="41" fillId="0" borderId="42" xfId="0" applyNumberFormat="1" applyFont="1" applyBorder="1" applyAlignment="1">
      <alignment horizontal="right" wrapText="1"/>
    </xf>
    <xf numFmtId="3" fontId="5" fillId="26" borderId="39" xfId="95" applyNumberFormat="1" applyFont="1" applyFill="1" applyBorder="1" applyAlignment="1">
      <alignment/>
      <protection/>
    </xf>
    <xf numFmtId="3" fontId="32" fillId="26" borderId="38" xfId="95" applyNumberFormat="1" applyFont="1" applyFill="1" applyBorder="1" applyAlignment="1">
      <alignment/>
      <protection/>
    </xf>
    <xf numFmtId="3" fontId="32" fillId="26" borderId="27" xfId="95" applyNumberFormat="1" applyFont="1" applyFill="1" applyBorder="1" applyAlignment="1">
      <alignment/>
      <protection/>
    </xf>
    <xf numFmtId="3" fontId="32" fillId="26" borderId="43" xfId="95" applyNumberFormat="1" applyFont="1" applyFill="1" applyBorder="1" applyAlignment="1">
      <alignment/>
      <protection/>
    </xf>
    <xf numFmtId="49" fontId="41" fillId="0" borderId="39" xfId="0" applyNumberFormat="1" applyFont="1" applyBorder="1" applyAlignment="1">
      <alignment horizontal="right" wrapText="1"/>
    </xf>
    <xf numFmtId="3" fontId="32" fillId="26" borderId="37" xfId="95" applyNumberFormat="1" applyFont="1" applyFill="1" applyBorder="1" applyAlignment="1">
      <alignment/>
      <protection/>
    </xf>
    <xf numFmtId="3" fontId="32" fillId="26" borderId="44" xfId="95" applyNumberFormat="1" applyFont="1" applyFill="1" applyBorder="1" applyAlignment="1">
      <alignment/>
      <protection/>
    </xf>
    <xf numFmtId="3" fontId="32" fillId="26" borderId="45" xfId="95" applyNumberFormat="1" applyFont="1" applyFill="1" applyBorder="1" applyAlignment="1">
      <alignment/>
      <protection/>
    </xf>
    <xf numFmtId="3" fontId="32" fillId="26" borderId="46" xfId="95" applyNumberFormat="1" applyFont="1" applyFill="1" applyBorder="1" applyAlignment="1">
      <alignment/>
      <protection/>
    </xf>
    <xf numFmtId="3" fontId="5" fillId="26" borderId="40" xfId="95" applyNumberFormat="1" applyFont="1" applyFill="1" applyBorder="1" applyAlignment="1">
      <alignment/>
      <protection/>
    </xf>
    <xf numFmtId="3" fontId="5" fillId="26" borderId="41" xfId="95" applyNumberFormat="1" applyFont="1" applyFill="1" applyBorder="1" applyAlignment="1">
      <alignment/>
      <protection/>
    </xf>
    <xf numFmtId="3" fontId="32" fillId="26" borderId="39" xfId="95" applyNumberFormat="1" applyFont="1" applyFill="1" applyBorder="1" applyAlignment="1">
      <alignment/>
      <protection/>
    </xf>
    <xf numFmtId="3" fontId="32" fillId="26" borderId="42" xfId="95" applyNumberFormat="1" applyFont="1" applyFill="1" applyBorder="1" applyAlignment="1">
      <alignment/>
      <protection/>
    </xf>
    <xf numFmtId="3" fontId="5" fillId="26" borderId="43" xfId="95" applyNumberFormat="1" applyFont="1" applyFill="1" applyBorder="1" applyAlignment="1">
      <alignment/>
      <protection/>
    </xf>
    <xf numFmtId="49" fontId="41" fillId="0" borderId="43" xfId="0" applyNumberFormat="1" applyFont="1" applyBorder="1" applyAlignment="1">
      <alignment horizontal="right" wrapText="1"/>
    </xf>
    <xf numFmtId="3" fontId="32" fillId="26" borderId="47" xfId="95" applyNumberFormat="1" applyFont="1" applyFill="1" applyBorder="1" applyAlignment="1">
      <alignment/>
      <protection/>
    </xf>
    <xf numFmtId="3" fontId="32" fillId="26" borderId="48" xfId="95" applyNumberFormat="1" applyFont="1" applyFill="1" applyBorder="1" applyAlignment="1">
      <alignment/>
      <protection/>
    </xf>
    <xf numFmtId="3" fontId="57" fillId="26" borderId="17" xfId="95" applyNumberFormat="1" applyFont="1" applyFill="1" applyBorder="1" applyAlignment="1">
      <alignment/>
      <protection/>
    </xf>
    <xf numFmtId="3" fontId="5" fillId="26" borderId="40" xfId="95" applyNumberFormat="1" applyFont="1" applyFill="1" applyBorder="1" applyAlignment="1">
      <alignment wrapText="1"/>
      <protection/>
    </xf>
    <xf numFmtId="3" fontId="5" fillId="26" borderId="33" xfId="95" applyNumberFormat="1" applyFont="1" applyFill="1" applyBorder="1" applyAlignment="1">
      <alignment wrapText="1"/>
      <protection/>
    </xf>
    <xf numFmtId="3" fontId="5" fillId="26" borderId="17" xfId="95" applyNumberFormat="1" applyFont="1" applyFill="1" applyBorder="1" applyAlignment="1">
      <alignment wrapText="1"/>
      <protection/>
    </xf>
    <xf numFmtId="3" fontId="32" fillId="26" borderId="40" xfId="95" applyNumberFormat="1" applyFont="1" applyFill="1" applyBorder="1" applyAlignment="1">
      <alignment wrapText="1"/>
      <protection/>
    </xf>
    <xf numFmtId="3" fontId="32" fillId="26" borderId="33" xfId="95" applyNumberFormat="1" applyFont="1" applyFill="1" applyBorder="1" applyAlignment="1">
      <alignment wrapText="1"/>
      <protection/>
    </xf>
    <xf numFmtId="3" fontId="32" fillId="26" borderId="17" xfId="95" applyNumberFormat="1" applyFont="1" applyFill="1" applyBorder="1" applyAlignment="1">
      <alignment wrapText="1"/>
      <protection/>
    </xf>
    <xf numFmtId="3" fontId="5" fillId="27" borderId="38" xfId="95" applyNumberFormat="1" applyFont="1" applyFill="1" applyBorder="1" applyAlignment="1">
      <alignment/>
      <protection/>
    </xf>
    <xf numFmtId="3" fontId="32" fillId="26" borderId="49" xfId="95" applyNumberFormat="1" applyFont="1" applyFill="1" applyBorder="1" applyAlignment="1">
      <alignment/>
      <protection/>
    </xf>
    <xf numFmtId="49" fontId="41" fillId="0" borderId="17" xfId="0" applyNumberFormat="1" applyFont="1" applyBorder="1" applyAlignment="1">
      <alignment horizontal="right" wrapText="1"/>
    </xf>
    <xf numFmtId="3" fontId="5" fillId="26" borderId="46" xfId="95" applyNumberFormat="1" applyFont="1" applyFill="1" applyBorder="1" applyAlignment="1">
      <alignment/>
      <protection/>
    </xf>
    <xf numFmtId="3" fontId="5" fillId="26" borderId="17" xfId="0" applyNumberFormat="1" applyFont="1" applyFill="1" applyBorder="1" applyAlignment="1">
      <alignment/>
    </xf>
    <xf numFmtId="49" fontId="32" fillId="26" borderId="0" xfId="0" applyNumberFormat="1" applyFont="1" applyFill="1" applyBorder="1" applyAlignment="1">
      <alignment horizontal="center" vertical="center" wrapText="1"/>
    </xf>
    <xf numFmtId="0" fontId="32" fillId="26" borderId="0" xfId="0" applyFont="1" applyFill="1" applyBorder="1" applyAlignment="1">
      <alignment horizontal="center" vertical="center" wrapText="1"/>
    </xf>
    <xf numFmtId="3" fontId="34" fillId="26" borderId="0" xfId="0" applyNumberFormat="1" applyFont="1" applyFill="1" applyBorder="1" applyAlignment="1">
      <alignment/>
    </xf>
    <xf numFmtId="49" fontId="32" fillId="26" borderId="0" xfId="0" applyNumberFormat="1" applyFont="1" applyFill="1" applyAlignment="1" applyProtection="1">
      <alignment/>
      <protection/>
    </xf>
    <xf numFmtId="0" fontId="32" fillId="26" borderId="0" xfId="0" applyNumberFormat="1" applyFont="1" applyFill="1" applyAlignment="1" applyProtection="1">
      <alignment/>
      <protection/>
    </xf>
    <xf numFmtId="0" fontId="32" fillId="26" borderId="0" xfId="0" applyFont="1" applyFill="1" applyAlignment="1">
      <alignment horizontal="left"/>
    </xf>
    <xf numFmtId="49" fontId="36" fillId="26" borderId="40" xfId="0" applyNumberFormat="1" applyFont="1" applyFill="1" applyBorder="1" applyAlignment="1">
      <alignment horizontal="center" vertical="center" wrapText="1"/>
    </xf>
    <xf numFmtId="49" fontId="36" fillId="26" borderId="41" xfId="0" applyNumberFormat="1" applyFont="1" applyFill="1" applyBorder="1" applyAlignment="1">
      <alignment horizontal="center" vertical="center" wrapText="1"/>
    </xf>
    <xf numFmtId="49" fontId="37" fillId="0" borderId="34" xfId="0" applyNumberFormat="1" applyFont="1" applyBorder="1" applyAlignment="1">
      <alignment horizontal="center" vertical="center" wrapText="1"/>
    </xf>
    <xf numFmtId="49" fontId="37" fillId="0" borderId="34" xfId="0" applyNumberFormat="1" applyFont="1" applyBorder="1" applyAlignment="1">
      <alignment horizontal="center" vertical="top" wrapText="1"/>
    </xf>
    <xf numFmtId="49" fontId="37" fillId="0" borderId="50" xfId="0" applyNumberFormat="1" applyFont="1" applyBorder="1" applyAlignment="1">
      <alignment horizontal="center" vertical="top" wrapText="1"/>
    </xf>
    <xf numFmtId="49" fontId="37" fillId="0" borderId="34" xfId="0" applyNumberFormat="1" applyFont="1" applyBorder="1" applyAlignment="1">
      <alignment horizontal="center" wrapText="1"/>
    </xf>
    <xf numFmtId="49" fontId="35" fillId="26" borderId="27" xfId="0" applyNumberFormat="1" applyFont="1" applyFill="1" applyBorder="1" applyAlignment="1">
      <alignment horizontal="center" vertical="center" wrapText="1"/>
    </xf>
    <xf numFmtId="0" fontId="35" fillId="26" borderId="17" xfId="0" applyFont="1" applyFill="1" applyBorder="1" applyAlignment="1">
      <alignment horizontal="center" vertical="center" wrapText="1"/>
    </xf>
    <xf numFmtId="49" fontId="39" fillId="0" borderId="35" xfId="0" applyNumberFormat="1" applyFont="1" applyBorder="1" applyAlignment="1">
      <alignment horizontal="center" vertical="top" wrapText="1"/>
    </xf>
    <xf numFmtId="49" fontId="33" fillId="0" borderId="34" xfId="0" applyNumberFormat="1" applyFont="1" applyBorder="1" applyAlignment="1">
      <alignment horizontal="center" vertical="top" wrapText="1"/>
    </xf>
    <xf numFmtId="49" fontId="33" fillId="0" borderId="35" xfId="0" applyNumberFormat="1" applyFont="1" applyBorder="1" applyAlignment="1">
      <alignment horizontal="center" vertical="top" wrapText="1"/>
    </xf>
    <xf numFmtId="49" fontId="37" fillId="0" borderId="35" xfId="0" applyNumberFormat="1" applyFont="1" applyBorder="1" applyAlignment="1">
      <alignment horizontal="center" vertical="top" wrapText="1"/>
    </xf>
    <xf numFmtId="49" fontId="37" fillId="0" borderId="51" xfId="0" applyNumberFormat="1" applyFont="1" applyBorder="1" applyAlignment="1">
      <alignment horizontal="center" vertical="top" wrapText="1"/>
    </xf>
    <xf numFmtId="49" fontId="37" fillId="0" borderId="52" xfId="0" applyNumberFormat="1" applyFont="1" applyBorder="1" applyAlignment="1">
      <alignment horizontal="center" vertical="top" wrapText="1"/>
    </xf>
    <xf numFmtId="49" fontId="37" fillId="0" borderId="53" xfId="0" applyNumberFormat="1" applyFont="1" applyBorder="1" applyAlignment="1">
      <alignment horizontal="center" vertical="top" wrapText="1"/>
    </xf>
    <xf numFmtId="49" fontId="37" fillId="0" borderId="37" xfId="0" applyNumberFormat="1" applyFont="1" applyBorder="1" applyAlignment="1">
      <alignment horizontal="center" vertical="top" wrapText="1"/>
    </xf>
    <xf numFmtId="49" fontId="37" fillId="0" borderId="0" xfId="0" applyNumberFormat="1" applyFont="1" applyBorder="1" applyAlignment="1">
      <alignment horizontal="center" vertical="top" wrapText="1"/>
    </xf>
    <xf numFmtId="49" fontId="37" fillId="0" borderId="44" xfId="0" applyNumberFormat="1" applyFont="1" applyBorder="1" applyAlignment="1">
      <alignment horizontal="center" vertical="top" wrapText="1"/>
    </xf>
    <xf numFmtId="49" fontId="37" fillId="0" borderId="53" xfId="0" applyNumberFormat="1" applyFont="1" applyBorder="1" applyAlignment="1">
      <alignment horizontal="center" wrapText="1"/>
    </xf>
    <xf numFmtId="49" fontId="37" fillId="0" borderId="29" xfId="0" applyNumberFormat="1" applyFont="1" applyBorder="1" applyAlignment="1">
      <alignment horizontal="center" vertical="top" wrapText="1"/>
    </xf>
    <xf numFmtId="49" fontId="37" fillId="0" borderId="17" xfId="0" applyNumberFormat="1" applyFont="1" applyBorder="1" applyAlignment="1">
      <alignment horizontal="center" vertical="top" wrapText="1"/>
    </xf>
    <xf numFmtId="49" fontId="37" fillId="0" borderId="26" xfId="0" applyNumberFormat="1" applyFont="1" applyBorder="1" applyAlignment="1">
      <alignment horizontal="center" vertical="top" wrapText="1"/>
    </xf>
    <xf numFmtId="49" fontId="37" fillId="0" borderId="35" xfId="0" applyNumberFormat="1" applyFont="1" applyBorder="1" applyAlignment="1">
      <alignment horizontal="center" wrapText="1"/>
    </xf>
    <xf numFmtId="49" fontId="37" fillId="0" borderId="32" xfId="0" applyNumberFormat="1" applyFont="1" applyBorder="1" applyAlignment="1">
      <alignment horizontal="center" vertical="top" wrapText="1"/>
    </xf>
    <xf numFmtId="49" fontId="37" fillId="0" borderId="15" xfId="0" applyNumberFormat="1" applyFont="1" applyBorder="1" applyAlignment="1">
      <alignment horizontal="center" vertical="top" wrapText="1"/>
    </xf>
    <xf numFmtId="49" fontId="37" fillId="0" borderId="16" xfId="0" applyNumberFormat="1" applyFont="1" applyBorder="1" applyAlignment="1">
      <alignment horizontal="center" vertical="top" wrapText="1"/>
    </xf>
    <xf numFmtId="49" fontId="37" fillId="0" borderId="36" xfId="0" applyNumberFormat="1" applyFont="1" applyBorder="1" applyAlignment="1">
      <alignment horizontal="center" vertical="top" wrapText="1"/>
    </xf>
    <xf numFmtId="49" fontId="37" fillId="0" borderId="54" xfId="0" applyNumberFormat="1" applyFont="1" applyBorder="1" applyAlignment="1">
      <alignment horizontal="center" vertical="top" wrapText="1"/>
    </xf>
    <xf numFmtId="49" fontId="37" fillId="0" borderId="55" xfId="0" applyNumberFormat="1" applyFont="1" applyBorder="1" applyAlignment="1">
      <alignment horizontal="center" vertical="top" wrapText="1"/>
    </xf>
    <xf numFmtId="49" fontId="37" fillId="0" borderId="56" xfId="0" applyNumberFormat="1" applyFont="1" applyBorder="1" applyAlignment="1">
      <alignment horizontal="center" vertical="top" wrapText="1"/>
    </xf>
    <xf numFmtId="49" fontId="39" fillId="0" borderId="34" xfId="0" applyNumberFormat="1" applyFont="1" applyBorder="1" applyAlignment="1">
      <alignment horizontal="center" vertical="top" wrapText="1"/>
    </xf>
    <xf numFmtId="49" fontId="32" fillId="0" borderId="0" xfId="0" applyNumberFormat="1" applyFont="1" applyFill="1" applyAlignment="1" applyProtection="1">
      <alignment/>
      <protection/>
    </xf>
    <xf numFmtId="0" fontId="32" fillId="0" borderId="0" xfId="0" applyNumberFormat="1" applyFont="1" applyFill="1" applyAlignment="1" applyProtection="1">
      <alignment/>
      <protection/>
    </xf>
    <xf numFmtId="0" fontId="32" fillId="0" borderId="0" xfId="0" applyNumberFormat="1" applyFont="1" applyFill="1" applyAlignment="1" applyProtection="1">
      <alignment horizontal="center" vertical="center" wrapText="1"/>
      <protection/>
    </xf>
    <xf numFmtId="0" fontId="32" fillId="0" borderId="0" xfId="0" applyNumberFormat="1" applyFont="1" applyFill="1" applyAlignment="1" applyProtection="1">
      <alignment horizontal="right" vertical="center" wrapText="1"/>
      <protection/>
    </xf>
    <xf numFmtId="0" fontId="32" fillId="0" borderId="0" xfId="0" applyFont="1" applyAlignment="1">
      <alignment horizontal="right" vertical="center" wrapText="1"/>
    </xf>
    <xf numFmtId="0" fontId="5" fillId="26" borderId="37" xfId="0" applyNumberFormat="1" applyFont="1" applyFill="1" applyBorder="1" applyAlignment="1" applyProtection="1">
      <alignment horizontal="center" vertical="top" wrapText="1"/>
      <protection/>
    </xf>
    <xf numFmtId="0" fontId="5" fillId="26" borderId="44" xfId="0" applyNumberFormat="1" applyFont="1" applyFill="1" applyBorder="1" applyAlignment="1" applyProtection="1">
      <alignment horizontal="center" vertical="top" wrapText="1"/>
      <protection/>
    </xf>
    <xf numFmtId="0" fontId="5" fillId="26" borderId="27" xfId="0" applyNumberFormat="1" applyFont="1" applyFill="1" applyBorder="1" applyAlignment="1" applyProtection="1">
      <alignment horizontal="center" vertical="top" wrapText="1"/>
      <protection/>
    </xf>
    <xf numFmtId="0" fontId="42" fillId="26" borderId="17" xfId="0" applyNumberFormat="1" applyFont="1" applyFill="1" applyBorder="1" applyAlignment="1" applyProtection="1">
      <alignment vertical="top" wrapText="1"/>
      <protection/>
    </xf>
    <xf numFmtId="0" fontId="5" fillId="26" borderId="32" xfId="0" applyNumberFormat="1" applyFont="1" applyFill="1" applyBorder="1" applyAlignment="1" applyProtection="1">
      <alignment horizontal="center" vertical="top" wrapText="1"/>
      <protection/>
    </xf>
    <xf numFmtId="0" fontId="5" fillId="26" borderId="33" xfId="0" applyNumberFormat="1" applyFont="1" applyFill="1" applyBorder="1" applyAlignment="1" applyProtection="1">
      <alignment horizontal="center" vertical="top" wrapText="1"/>
      <protection/>
    </xf>
    <xf numFmtId="0" fontId="5" fillId="26" borderId="17" xfId="0" applyNumberFormat="1" applyFont="1" applyFill="1" applyBorder="1" applyAlignment="1" applyProtection="1">
      <alignment horizontal="center" vertical="top" wrapText="1"/>
      <protection/>
    </xf>
    <xf numFmtId="0" fontId="42" fillId="26" borderId="17" xfId="0" applyNumberFormat="1" applyFont="1" applyFill="1" applyBorder="1" applyAlignment="1" applyProtection="1">
      <alignment horizontal="center" vertical="top" wrapText="1"/>
      <protection/>
    </xf>
    <xf numFmtId="0" fontId="5" fillId="26" borderId="17" xfId="0" applyNumberFormat="1" applyFont="1" applyFill="1" applyBorder="1" applyAlignment="1" applyProtection="1">
      <alignment vertical="top" wrapText="1"/>
      <protection/>
    </xf>
    <xf numFmtId="0" fontId="5" fillId="26" borderId="37" xfId="0" applyNumberFormat="1" applyFont="1" applyFill="1" applyBorder="1" applyAlignment="1" applyProtection="1">
      <alignment vertical="top" wrapText="1"/>
      <protection/>
    </xf>
    <xf numFmtId="0" fontId="5" fillId="0" borderId="44" xfId="0" applyFont="1" applyBorder="1" applyAlignment="1">
      <alignment vertical="top" wrapText="1"/>
    </xf>
    <xf numFmtId="0" fontId="5" fillId="0" borderId="27" xfId="0" applyFont="1" applyBorder="1" applyAlignment="1">
      <alignment vertical="top" wrapText="1"/>
    </xf>
    <xf numFmtId="49" fontId="5" fillId="26" borderId="37" xfId="0" applyNumberFormat="1" applyFont="1" applyFill="1" applyBorder="1" applyAlignment="1" applyProtection="1">
      <alignment horizontal="center" vertical="top" wrapText="1"/>
      <protection/>
    </xf>
    <xf numFmtId="49" fontId="5" fillId="26" borderId="44" xfId="0" applyNumberFormat="1" applyFont="1" applyFill="1" applyBorder="1" applyAlignment="1" applyProtection="1">
      <alignment horizontal="center" vertical="top" wrapText="1"/>
      <protection/>
    </xf>
    <xf numFmtId="49" fontId="5" fillId="26" borderId="27" xfId="0" applyNumberFormat="1" applyFont="1" applyFill="1" applyBorder="1" applyAlignment="1" applyProtection="1">
      <alignment horizontal="center" vertical="top" wrapText="1"/>
      <protection/>
    </xf>
    <xf numFmtId="0" fontId="5" fillId="26" borderId="17" xfId="0" applyNumberFormat="1" applyFont="1" applyFill="1" applyBorder="1" applyAlignment="1" applyProtection="1">
      <alignment horizontal="center" vertical="center" wrapText="1"/>
      <protection/>
    </xf>
    <xf numFmtId="0" fontId="5" fillId="26" borderId="32" xfId="0" applyNumberFormat="1" applyFont="1" applyFill="1" applyBorder="1" applyAlignment="1" applyProtection="1">
      <alignment horizontal="center" vertical="center" wrapText="1"/>
      <protection/>
    </xf>
    <xf numFmtId="0" fontId="5" fillId="26" borderId="26" xfId="0" applyNumberFormat="1" applyFont="1" applyFill="1" applyBorder="1" applyAlignment="1" applyProtection="1">
      <alignment horizontal="center" vertical="center" wrapText="1"/>
      <protection/>
    </xf>
    <xf numFmtId="0" fontId="5" fillId="26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Alignment="1" applyProtection="1">
      <alignment horizontal="left" vertical="top"/>
      <protection/>
    </xf>
    <xf numFmtId="0" fontId="32" fillId="26" borderId="32" xfId="0" applyNumberFormat="1" applyFont="1" applyFill="1" applyBorder="1" applyAlignment="1" applyProtection="1">
      <alignment horizontal="center" vertical="center" wrapText="1"/>
      <protection/>
    </xf>
    <xf numFmtId="0" fontId="32" fillId="0" borderId="33" xfId="0" applyFont="1" applyBorder="1" applyAlignment="1">
      <alignment vertical="center"/>
    </xf>
    <xf numFmtId="0" fontId="43" fillId="26" borderId="37" xfId="0" applyNumberFormat="1" applyFont="1" applyFill="1" applyBorder="1" applyAlignment="1" applyProtection="1">
      <alignment horizontal="center" vertical="center" wrapText="1"/>
      <protection/>
    </xf>
    <xf numFmtId="0" fontId="43" fillId="26" borderId="44" xfId="0" applyNumberFormat="1" applyFont="1" applyFill="1" applyBorder="1" applyAlignment="1" applyProtection="1">
      <alignment horizontal="center" vertical="center" wrapText="1"/>
      <protection/>
    </xf>
    <xf numFmtId="0" fontId="43" fillId="26" borderId="27" xfId="0" applyNumberFormat="1" applyFont="1" applyFill="1" applyBorder="1" applyAlignment="1" applyProtection="1">
      <alignment horizontal="center" vertical="center" wrapText="1"/>
      <protection/>
    </xf>
    <xf numFmtId="0" fontId="32" fillId="26" borderId="37" xfId="0" applyNumberFormat="1" applyFont="1" applyFill="1" applyBorder="1" applyAlignment="1" applyProtection="1">
      <alignment vertical="center" wrapText="1"/>
      <protection/>
    </xf>
    <xf numFmtId="0" fontId="32" fillId="0" borderId="27" xfId="0" applyFont="1" applyBorder="1" applyAlignment="1">
      <alignment vertical="center"/>
    </xf>
    <xf numFmtId="0" fontId="32" fillId="26" borderId="37" xfId="0" applyNumberFormat="1" applyFont="1" applyFill="1" applyBorder="1" applyAlignment="1" applyProtection="1">
      <alignment horizontal="center" vertical="center" wrapText="1"/>
      <protection/>
    </xf>
    <xf numFmtId="0" fontId="32" fillId="0" borderId="44" xfId="0" applyFont="1" applyBorder="1" applyAlignment="1">
      <alignment vertical="center"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49" fontId="32" fillId="26" borderId="37" xfId="0" applyNumberFormat="1" applyFont="1" applyFill="1" applyBorder="1" applyAlignment="1" applyProtection="1">
      <alignment horizontal="center" vertical="center" wrapText="1"/>
      <protection/>
    </xf>
    <xf numFmtId="0" fontId="32" fillId="26" borderId="33" xfId="0" applyNumberFormat="1" applyFont="1" applyFill="1" applyBorder="1" applyAlignment="1" applyProtection="1">
      <alignment horizontal="center" vertical="center" wrapText="1"/>
      <protection/>
    </xf>
    <xf numFmtId="0" fontId="43" fillId="26" borderId="37" xfId="0" applyNumberFormat="1" applyFont="1" applyFill="1" applyBorder="1" applyAlignment="1" applyProtection="1">
      <alignment vertical="center" wrapText="1"/>
      <protection/>
    </xf>
    <xf numFmtId="0" fontId="32" fillId="26" borderId="44" xfId="0" applyNumberFormat="1" applyFont="1" applyFill="1" applyBorder="1" applyAlignment="1" applyProtection="1">
      <alignment horizontal="center" vertical="center" wrapText="1"/>
      <protection/>
    </xf>
    <xf numFmtId="0" fontId="32" fillId="26" borderId="27" xfId="0" applyNumberFormat="1" applyFont="1" applyFill="1" applyBorder="1" applyAlignment="1" applyProtection="1">
      <alignment horizontal="center" vertical="center" wrapText="1"/>
      <protection/>
    </xf>
    <xf numFmtId="49" fontId="5" fillId="0" borderId="0" xfId="0" applyNumberFormat="1" applyFont="1" applyFill="1" applyBorder="1" applyAlignment="1" applyProtection="1">
      <alignment horizontal="center" vertical="top" wrapText="1"/>
      <protection/>
    </xf>
    <xf numFmtId="49" fontId="0" fillId="0" borderId="0" xfId="0" applyNumberFormat="1" applyAlignment="1">
      <alignment horizontal="center" vertical="top" wrapText="1"/>
    </xf>
    <xf numFmtId="3" fontId="34" fillId="26" borderId="0" xfId="0" applyNumberFormat="1" applyFont="1" applyFill="1" applyBorder="1" applyAlignment="1">
      <alignment/>
    </xf>
    <xf numFmtId="0" fontId="32" fillId="0" borderId="0" xfId="0" applyFont="1" applyAlignment="1">
      <alignment/>
    </xf>
    <xf numFmtId="0" fontId="32" fillId="26" borderId="0" xfId="0" applyNumberFormat="1" applyFont="1" applyFill="1" applyBorder="1" applyAlignment="1" applyProtection="1">
      <alignment horizontal="left" vertical="center" wrapText="1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7"/>
  <sheetViews>
    <sheetView showGridLines="0" showZeros="0" tabSelected="1" view="pageBreakPreview" zoomScaleNormal="120" zoomScaleSheetLayoutView="100" zoomScalePageLayoutView="0" workbookViewId="0" topLeftCell="C2">
      <selection activeCell="C135" sqref="C135:S135"/>
    </sheetView>
  </sheetViews>
  <sheetFormatPr defaultColWidth="9.16015625" defaultRowHeight="12.75"/>
  <cols>
    <col min="1" max="1" width="0.1640625" style="3" hidden="1" customWidth="1"/>
    <col min="2" max="2" width="3.83203125" style="3" hidden="1" customWidth="1"/>
    <col min="3" max="3" width="19" style="22" customWidth="1"/>
    <col min="4" max="4" width="18.83203125" style="11" customWidth="1"/>
    <col min="5" max="5" width="21.33203125" style="11" customWidth="1"/>
    <col min="6" max="6" width="44.5" style="3" customWidth="1"/>
    <col min="7" max="7" width="25.16015625" style="3" customWidth="1"/>
    <col min="8" max="8" width="23.33203125" style="3" customWidth="1"/>
    <col min="9" max="9" width="24.16015625" style="3" customWidth="1"/>
    <col min="10" max="10" width="21.83203125" style="3" customWidth="1"/>
    <col min="11" max="11" width="13.33203125" style="3" customWidth="1"/>
    <col min="12" max="12" width="20.66015625" style="3" customWidth="1"/>
    <col min="13" max="13" width="19.5" style="3" customWidth="1"/>
    <col min="14" max="14" width="17" style="3" customWidth="1"/>
    <col min="15" max="15" width="14" style="3" customWidth="1"/>
    <col min="16" max="16" width="15.66015625" style="3" customWidth="1"/>
    <col min="17" max="17" width="15.16015625" style="3" customWidth="1"/>
    <col min="18" max="18" width="15.5" style="3" customWidth="1"/>
    <col min="19" max="19" width="3" style="2" customWidth="1"/>
    <col min="20" max="16384" width="9.16015625" style="2" customWidth="1"/>
  </cols>
  <sheetData>
    <row r="1" spans="1:18" s="9" customFormat="1" ht="18" customHeight="1">
      <c r="A1" s="8"/>
      <c r="B1" s="8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</row>
    <row r="2" spans="1:19" ht="147.75" customHeight="1">
      <c r="A2" s="1"/>
      <c r="B2" s="1"/>
      <c r="C2" s="171"/>
      <c r="D2" s="171"/>
      <c r="E2" s="171"/>
      <c r="F2" s="172"/>
      <c r="G2" s="173"/>
      <c r="H2" s="173"/>
      <c r="I2" s="173"/>
      <c r="J2" s="173"/>
      <c r="K2" s="173"/>
      <c r="L2" s="173"/>
      <c r="M2" s="173"/>
      <c r="N2" s="173"/>
      <c r="O2" s="174" t="s">
        <v>257</v>
      </c>
      <c r="P2" s="175"/>
      <c r="Q2" s="175"/>
      <c r="R2" s="175"/>
      <c r="S2" s="175"/>
    </row>
    <row r="3" spans="1:19" ht="72.75" customHeight="1">
      <c r="A3" s="1"/>
      <c r="B3" s="1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78"/>
    </row>
    <row r="4" spans="1:18" ht="45" customHeight="1">
      <c r="A4" s="1"/>
      <c r="B4" s="1"/>
      <c r="C4" s="211" t="s">
        <v>244</v>
      </c>
      <c r="D4" s="212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</row>
    <row r="5" spans="1:18" ht="18.75" customHeight="1">
      <c r="A5" s="1"/>
      <c r="B5" s="1"/>
      <c r="C5" s="30"/>
      <c r="D5" s="31"/>
      <c r="E5" s="31"/>
      <c r="F5" s="52"/>
      <c r="G5" s="53"/>
      <c r="H5" s="31"/>
      <c r="I5" s="31"/>
      <c r="J5" s="31"/>
      <c r="K5" s="31"/>
      <c r="L5" s="31"/>
      <c r="M5" s="31"/>
      <c r="N5" s="31"/>
      <c r="O5" s="31"/>
      <c r="P5" s="31"/>
      <c r="Q5" s="31"/>
      <c r="R5" s="51" t="s">
        <v>217</v>
      </c>
    </row>
    <row r="6" spans="3:18" ht="17.25" hidden="1">
      <c r="C6" s="23"/>
      <c r="D6" s="12"/>
      <c r="E6" s="12"/>
      <c r="F6" s="4"/>
      <c r="G6" s="4"/>
      <c r="H6" s="4"/>
      <c r="I6" s="7"/>
      <c r="J6" s="4"/>
      <c r="K6" s="4"/>
      <c r="L6" s="5"/>
      <c r="M6" s="5"/>
      <c r="N6" s="6"/>
      <c r="O6" s="6"/>
      <c r="P6" s="6"/>
      <c r="Q6" s="6"/>
      <c r="R6" s="10" t="s">
        <v>8</v>
      </c>
    </row>
    <row r="7" spans="3:19" ht="18">
      <c r="C7" s="188" t="s">
        <v>249</v>
      </c>
      <c r="D7" s="176" t="s">
        <v>256</v>
      </c>
      <c r="E7" s="182" t="s">
        <v>189</v>
      </c>
      <c r="F7" s="176" t="s">
        <v>216</v>
      </c>
      <c r="G7" s="191" t="s">
        <v>0</v>
      </c>
      <c r="H7" s="191"/>
      <c r="I7" s="191"/>
      <c r="J7" s="191"/>
      <c r="K7" s="191"/>
      <c r="L7" s="192" t="s">
        <v>1</v>
      </c>
      <c r="M7" s="193"/>
      <c r="N7" s="193"/>
      <c r="O7" s="193"/>
      <c r="P7" s="193"/>
      <c r="Q7" s="194"/>
      <c r="R7" s="176" t="s">
        <v>2</v>
      </c>
      <c r="S7" s="78"/>
    </row>
    <row r="8" spans="3:19" ht="18">
      <c r="C8" s="189"/>
      <c r="D8" s="177"/>
      <c r="E8" s="182"/>
      <c r="F8" s="177"/>
      <c r="G8" s="182" t="s">
        <v>190</v>
      </c>
      <c r="H8" s="183" t="s">
        <v>3</v>
      </c>
      <c r="I8" s="182" t="s">
        <v>4</v>
      </c>
      <c r="J8" s="182"/>
      <c r="K8" s="183" t="s">
        <v>5</v>
      </c>
      <c r="L8" s="184" t="s">
        <v>190</v>
      </c>
      <c r="M8" s="185" t="s">
        <v>191</v>
      </c>
      <c r="N8" s="179" t="s">
        <v>3</v>
      </c>
      <c r="O8" s="180" t="s">
        <v>4</v>
      </c>
      <c r="P8" s="181"/>
      <c r="Q8" s="179" t="s">
        <v>5</v>
      </c>
      <c r="R8" s="177"/>
      <c r="S8" s="78"/>
    </row>
    <row r="9" spans="3:19" ht="18">
      <c r="C9" s="189"/>
      <c r="D9" s="177"/>
      <c r="E9" s="182"/>
      <c r="F9" s="177"/>
      <c r="G9" s="182"/>
      <c r="H9" s="183"/>
      <c r="I9" s="182" t="s">
        <v>6</v>
      </c>
      <c r="J9" s="182" t="s">
        <v>7</v>
      </c>
      <c r="K9" s="183"/>
      <c r="L9" s="184"/>
      <c r="M9" s="186"/>
      <c r="N9" s="179"/>
      <c r="O9" s="184" t="s">
        <v>6</v>
      </c>
      <c r="P9" s="184" t="s">
        <v>7</v>
      </c>
      <c r="Q9" s="179"/>
      <c r="R9" s="177"/>
      <c r="S9" s="78"/>
    </row>
    <row r="10" spans="3:19" ht="221.25" customHeight="1">
      <c r="C10" s="190"/>
      <c r="D10" s="178"/>
      <c r="E10" s="182"/>
      <c r="F10" s="178"/>
      <c r="G10" s="182"/>
      <c r="H10" s="183"/>
      <c r="I10" s="182"/>
      <c r="J10" s="182"/>
      <c r="K10" s="183"/>
      <c r="L10" s="184"/>
      <c r="M10" s="187"/>
      <c r="N10" s="179"/>
      <c r="O10" s="184"/>
      <c r="P10" s="184"/>
      <c r="Q10" s="179"/>
      <c r="R10" s="178"/>
      <c r="S10" s="78"/>
    </row>
    <row r="11" spans="1:19" s="14" customFormat="1" ht="17.25" customHeight="1" thickBot="1">
      <c r="A11" s="15"/>
      <c r="B11" s="15"/>
      <c r="C11" s="206" t="s">
        <v>192</v>
      </c>
      <c r="D11" s="203">
        <v>2</v>
      </c>
      <c r="E11" s="203">
        <v>3</v>
      </c>
      <c r="F11" s="203">
        <v>4</v>
      </c>
      <c r="G11" s="79">
        <v>5</v>
      </c>
      <c r="H11" s="80">
        <v>6</v>
      </c>
      <c r="I11" s="81">
        <v>7</v>
      </c>
      <c r="J11" s="80">
        <v>8</v>
      </c>
      <c r="K11" s="82">
        <v>9</v>
      </c>
      <c r="L11" s="83">
        <v>10</v>
      </c>
      <c r="M11" s="81">
        <v>11</v>
      </c>
      <c r="N11" s="80">
        <v>12</v>
      </c>
      <c r="O11" s="81">
        <v>13</v>
      </c>
      <c r="P11" s="80">
        <v>14</v>
      </c>
      <c r="Q11" s="82">
        <v>15</v>
      </c>
      <c r="R11" s="201">
        <v>16</v>
      </c>
      <c r="S11" s="84"/>
    </row>
    <row r="12" spans="1:19" s="14" customFormat="1" ht="16.5" customHeight="1" hidden="1" thickBot="1">
      <c r="A12" s="16"/>
      <c r="B12" s="16"/>
      <c r="C12" s="204"/>
      <c r="D12" s="204"/>
      <c r="E12" s="209"/>
      <c r="F12" s="204"/>
      <c r="G12" s="203"/>
      <c r="H12" s="198"/>
      <c r="I12" s="196"/>
      <c r="J12" s="207"/>
      <c r="K12" s="198"/>
      <c r="L12" s="201"/>
      <c r="M12" s="201"/>
      <c r="N12" s="208"/>
      <c r="O12" s="196"/>
      <c r="P12" s="197"/>
      <c r="Q12" s="208"/>
      <c r="R12" s="204"/>
      <c r="S12" s="84"/>
    </row>
    <row r="13" spans="1:19" s="14" customFormat="1" ht="20.25" customHeight="1" hidden="1" thickBot="1">
      <c r="A13" s="17"/>
      <c r="B13" s="16"/>
      <c r="C13" s="204"/>
      <c r="D13" s="204"/>
      <c r="E13" s="209"/>
      <c r="F13" s="204"/>
      <c r="G13" s="204"/>
      <c r="H13" s="199"/>
      <c r="I13" s="203"/>
      <c r="J13" s="203"/>
      <c r="K13" s="199"/>
      <c r="L13" s="204"/>
      <c r="M13" s="204"/>
      <c r="N13" s="204"/>
      <c r="O13" s="201"/>
      <c r="P13" s="201"/>
      <c r="Q13" s="204"/>
      <c r="R13" s="204"/>
      <c r="S13" s="84"/>
    </row>
    <row r="14" spans="1:19" s="14" customFormat="1" ht="159.75" customHeight="1" hidden="1" thickBot="1">
      <c r="A14" s="18"/>
      <c r="B14" s="18"/>
      <c r="C14" s="202"/>
      <c r="D14" s="202"/>
      <c r="E14" s="210"/>
      <c r="F14" s="202"/>
      <c r="G14" s="202"/>
      <c r="H14" s="200"/>
      <c r="I14" s="210"/>
      <c r="J14" s="210"/>
      <c r="K14" s="200"/>
      <c r="L14" s="202"/>
      <c r="M14" s="202"/>
      <c r="N14" s="202"/>
      <c r="O14" s="202"/>
      <c r="P14" s="202"/>
      <c r="Q14" s="202"/>
      <c r="R14" s="202"/>
      <c r="S14" s="84"/>
    </row>
    <row r="15" spans="1:19" s="20" customFormat="1" ht="28.5" customHeight="1" hidden="1" thickBot="1">
      <c r="A15" s="19"/>
      <c r="B15" s="19"/>
      <c r="C15" s="85"/>
      <c r="D15" s="85"/>
      <c r="E15" s="85"/>
      <c r="F15" s="43"/>
      <c r="G15" s="86">
        <f aca="true" t="shared" si="0" ref="G15:P15">G16</f>
        <v>0</v>
      </c>
      <c r="H15" s="86">
        <f t="shared" si="0"/>
        <v>0</v>
      </c>
      <c r="I15" s="86">
        <f t="shared" si="0"/>
        <v>0</v>
      </c>
      <c r="J15" s="86">
        <f t="shared" si="0"/>
        <v>0</v>
      </c>
      <c r="K15" s="86">
        <f t="shared" si="0"/>
        <v>0</v>
      </c>
      <c r="L15" s="86">
        <f>L16+L17</f>
        <v>0</v>
      </c>
      <c r="M15" s="86"/>
      <c r="N15" s="86">
        <f t="shared" si="0"/>
        <v>0</v>
      </c>
      <c r="O15" s="86">
        <f t="shared" si="0"/>
        <v>0</v>
      </c>
      <c r="P15" s="86">
        <f t="shared" si="0"/>
        <v>0</v>
      </c>
      <c r="Q15" s="86">
        <f>Q16+Q17</f>
        <v>0</v>
      </c>
      <c r="R15" s="86">
        <f>R16+R17</f>
        <v>0</v>
      </c>
      <c r="S15" s="24"/>
    </row>
    <row r="16" spans="1:19" s="14" customFormat="1" ht="116.25" customHeight="1" hidden="1" thickBot="1">
      <c r="A16" s="13"/>
      <c r="B16" s="13"/>
      <c r="C16" s="87"/>
      <c r="D16" s="88"/>
      <c r="E16" s="88"/>
      <c r="F16" s="89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24"/>
    </row>
    <row r="17" spans="1:19" s="14" customFormat="1" ht="116.25" customHeight="1" hidden="1" thickBot="1">
      <c r="A17" s="13"/>
      <c r="B17" s="13"/>
      <c r="C17" s="91"/>
      <c r="D17" s="88"/>
      <c r="E17" s="88"/>
      <c r="F17" s="89"/>
      <c r="G17" s="92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24"/>
    </row>
    <row r="18" spans="1:19" s="59" customFormat="1" ht="163.5" customHeight="1" thickBot="1">
      <c r="A18" s="57"/>
      <c r="B18" s="57"/>
      <c r="C18" s="143" t="s">
        <v>127</v>
      </c>
      <c r="D18" s="148"/>
      <c r="E18" s="148"/>
      <c r="F18" s="65" t="s">
        <v>247</v>
      </c>
      <c r="G18" s="93">
        <f>G19+G22+G23+G24+G25+G30+G32+G35+G36+G38+G39+G40</f>
        <v>61976838</v>
      </c>
      <c r="H18" s="93">
        <f>H19+H22+H23+H24+H25+H30+H32+H35+H38+H36+H39+H40</f>
        <v>61976838</v>
      </c>
      <c r="I18" s="93">
        <f>I19+I22+I23+I24+I25+I26+I27+I30+I32+I35+I36+I39+I40</f>
        <v>31277257</v>
      </c>
      <c r="J18" s="93">
        <f>J19+J22+J23+J24+J25+J26+J27+J30+J32+J35+J36+J39+J40</f>
        <v>498300</v>
      </c>
      <c r="K18" s="93">
        <f>K19+K22+K23+K24+K25+K26+K27+K30+K32+K35+K36+K39+K40</f>
        <v>0</v>
      </c>
      <c r="L18" s="93">
        <f aca="true" t="shared" si="1" ref="L18:Q18">L19+L22+L23+L24+L25+L26+L27+L30+L32+L35+L36+L37+L38+L39+L40+L42+L43</f>
        <v>105200</v>
      </c>
      <c r="M18" s="93">
        <f t="shared" si="1"/>
        <v>0</v>
      </c>
      <c r="N18" s="93">
        <f t="shared" si="1"/>
        <v>65200</v>
      </c>
      <c r="O18" s="93">
        <f t="shared" si="1"/>
        <v>0</v>
      </c>
      <c r="P18" s="93">
        <f t="shared" si="1"/>
        <v>63000</v>
      </c>
      <c r="Q18" s="93">
        <f t="shared" si="1"/>
        <v>40000</v>
      </c>
      <c r="R18" s="93">
        <f>G18+L18</f>
        <v>62082038</v>
      </c>
      <c r="S18" s="58"/>
    </row>
    <row r="19" spans="1:19" s="14" customFormat="1" ht="144" customHeight="1" thickBot="1">
      <c r="A19" s="13"/>
      <c r="B19" s="13"/>
      <c r="C19" s="149" t="s">
        <v>43</v>
      </c>
      <c r="D19" s="150" t="s">
        <v>44</v>
      </c>
      <c r="E19" s="150" t="s">
        <v>9</v>
      </c>
      <c r="F19" s="60" t="s">
        <v>45</v>
      </c>
      <c r="G19" s="94">
        <f>SUM(G20:G21)</f>
        <v>40687191</v>
      </c>
      <c r="H19" s="94">
        <f aca="true" t="shared" si="2" ref="H19:Q19">SUM(H20:H21)</f>
        <v>40687191</v>
      </c>
      <c r="I19" s="94">
        <f t="shared" si="2"/>
        <v>31277257</v>
      </c>
      <c r="J19" s="94">
        <f t="shared" si="2"/>
        <v>498300</v>
      </c>
      <c r="K19" s="94">
        <f t="shared" si="2"/>
        <v>0</v>
      </c>
      <c r="L19" s="94">
        <f t="shared" si="2"/>
        <v>0</v>
      </c>
      <c r="M19" s="94">
        <f t="shared" si="2"/>
        <v>0</v>
      </c>
      <c r="N19" s="94">
        <f t="shared" si="2"/>
        <v>0</v>
      </c>
      <c r="O19" s="94">
        <f t="shared" si="2"/>
        <v>0</v>
      </c>
      <c r="P19" s="94">
        <f t="shared" si="2"/>
        <v>0</v>
      </c>
      <c r="Q19" s="94">
        <f t="shared" si="2"/>
        <v>0</v>
      </c>
      <c r="R19" s="93">
        <f aca="true" t="shared" si="3" ref="R19:R82">G19+L19</f>
        <v>40687191</v>
      </c>
      <c r="S19" s="24"/>
    </row>
    <row r="20" spans="1:19" s="14" customFormat="1" ht="47.25" customHeight="1" thickBot="1">
      <c r="A20" s="13"/>
      <c r="B20" s="13"/>
      <c r="C20" s="149" t="s">
        <v>43</v>
      </c>
      <c r="D20" s="150" t="s">
        <v>44</v>
      </c>
      <c r="E20" s="150" t="s">
        <v>9</v>
      </c>
      <c r="F20" s="64" t="s">
        <v>243</v>
      </c>
      <c r="G20" s="95">
        <v>38806600</v>
      </c>
      <c r="H20" s="96">
        <v>38806600</v>
      </c>
      <c r="I20" s="90">
        <v>29800000</v>
      </c>
      <c r="J20" s="90">
        <v>455000</v>
      </c>
      <c r="K20" s="90"/>
      <c r="L20" s="90"/>
      <c r="M20" s="90"/>
      <c r="N20" s="90"/>
      <c r="O20" s="90"/>
      <c r="P20" s="90"/>
      <c r="Q20" s="90"/>
      <c r="R20" s="93">
        <f t="shared" si="3"/>
        <v>38806600</v>
      </c>
      <c r="S20" s="24"/>
    </row>
    <row r="21" spans="1:19" s="14" customFormat="1" ht="44.25" customHeight="1" thickBot="1">
      <c r="A21" s="13"/>
      <c r="B21" s="13"/>
      <c r="C21" s="149" t="s">
        <v>43</v>
      </c>
      <c r="D21" s="150" t="s">
        <v>44</v>
      </c>
      <c r="E21" s="150" t="s">
        <v>9</v>
      </c>
      <c r="F21" s="56" t="s">
        <v>235</v>
      </c>
      <c r="G21" s="95">
        <v>1880591</v>
      </c>
      <c r="H21" s="96">
        <v>1880591</v>
      </c>
      <c r="I21" s="90">
        <v>1477257</v>
      </c>
      <c r="J21" s="90">
        <v>43300</v>
      </c>
      <c r="K21" s="90"/>
      <c r="L21" s="90"/>
      <c r="M21" s="90"/>
      <c r="N21" s="90"/>
      <c r="O21" s="90"/>
      <c r="P21" s="90"/>
      <c r="Q21" s="90"/>
      <c r="R21" s="93">
        <f t="shared" si="3"/>
        <v>1880591</v>
      </c>
      <c r="S21" s="24"/>
    </row>
    <row r="22" spans="1:19" s="14" customFormat="1" ht="43.5" customHeight="1" thickBot="1">
      <c r="A22" s="13"/>
      <c r="B22" s="13"/>
      <c r="C22" s="149" t="s">
        <v>46</v>
      </c>
      <c r="D22" s="150" t="s">
        <v>33</v>
      </c>
      <c r="E22" s="150" t="s">
        <v>10</v>
      </c>
      <c r="F22" s="33" t="s">
        <v>47</v>
      </c>
      <c r="G22" s="90">
        <v>6932100</v>
      </c>
      <c r="H22" s="96">
        <v>6932100</v>
      </c>
      <c r="I22" s="90"/>
      <c r="J22" s="90"/>
      <c r="K22" s="90"/>
      <c r="L22" s="90"/>
      <c r="M22" s="90"/>
      <c r="N22" s="90"/>
      <c r="O22" s="90"/>
      <c r="P22" s="90"/>
      <c r="Q22" s="90"/>
      <c r="R22" s="93">
        <f t="shared" si="3"/>
        <v>6932100</v>
      </c>
      <c r="S22" s="24"/>
    </row>
    <row r="23" spans="1:19" s="14" customFormat="1" ht="51" customHeight="1" thickBot="1">
      <c r="A23" s="13"/>
      <c r="B23" s="13"/>
      <c r="C23" s="149" t="s">
        <v>50</v>
      </c>
      <c r="D23" s="150" t="s">
        <v>48</v>
      </c>
      <c r="E23" s="150" t="s">
        <v>11</v>
      </c>
      <c r="F23" s="34" t="s">
        <v>49</v>
      </c>
      <c r="G23" s="90">
        <v>1198009</v>
      </c>
      <c r="H23" s="96">
        <v>1198009</v>
      </c>
      <c r="I23" s="90"/>
      <c r="J23" s="90"/>
      <c r="K23" s="90"/>
      <c r="L23" s="90"/>
      <c r="M23" s="90"/>
      <c r="N23" s="90"/>
      <c r="O23" s="90"/>
      <c r="P23" s="90"/>
      <c r="Q23" s="90"/>
      <c r="R23" s="93">
        <f t="shared" si="3"/>
        <v>1198009</v>
      </c>
      <c r="S23" s="24"/>
    </row>
    <row r="24" spans="1:19" s="14" customFormat="1" ht="83.25" customHeight="1" thickBot="1">
      <c r="A24" s="13"/>
      <c r="B24" s="13"/>
      <c r="C24" s="143" t="s">
        <v>51</v>
      </c>
      <c r="D24" s="151" t="s">
        <v>52</v>
      </c>
      <c r="E24" s="151" t="s">
        <v>181</v>
      </c>
      <c r="F24" s="35" t="s">
        <v>53</v>
      </c>
      <c r="G24" s="97">
        <v>4690340</v>
      </c>
      <c r="H24" s="98">
        <v>4690340</v>
      </c>
      <c r="I24" s="97"/>
      <c r="J24" s="97"/>
      <c r="K24" s="97"/>
      <c r="L24" s="97"/>
      <c r="M24" s="97"/>
      <c r="N24" s="97"/>
      <c r="O24" s="97"/>
      <c r="P24" s="97"/>
      <c r="Q24" s="97"/>
      <c r="R24" s="93">
        <f t="shared" si="3"/>
        <v>4690340</v>
      </c>
      <c r="S24" s="24"/>
    </row>
    <row r="25" spans="1:19" s="59" customFormat="1" ht="56.25" customHeight="1" thickBot="1">
      <c r="A25" s="57"/>
      <c r="B25" s="57"/>
      <c r="C25" s="143" t="s">
        <v>169</v>
      </c>
      <c r="D25" s="151" t="s">
        <v>168</v>
      </c>
      <c r="E25" s="151"/>
      <c r="F25" s="35" t="s">
        <v>248</v>
      </c>
      <c r="G25" s="99">
        <f>G26+G27</f>
        <v>1033600</v>
      </c>
      <c r="H25" s="99">
        <f>H26+H27</f>
        <v>1033600</v>
      </c>
      <c r="I25" s="99"/>
      <c r="J25" s="99"/>
      <c r="K25" s="99"/>
      <c r="L25" s="99"/>
      <c r="M25" s="99"/>
      <c r="N25" s="99"/>
      <c r="O25" s="99"/>
      <c r="P25" s="99"/>
      <c r="Q25" s="99"/>
      <c r="R25" s="93">
        <f t="shared" si="3"/>
        <v>1033600</v>
      </c>
      <c r="S25" s="58"/>
    </row>
    <row r="26" spans="1:19" s="14" customFormat="1" ht="69" customHeight="1" thickBot="1">
      <c r="A26" s="13"/>
      <c r="B26" s="29"/>
      <c r="C26" s="152" t="s">
        <v>172</v>
      </c>
      <c r="D26" s="153" t="s">
        <v>170</v>
      </c>
      <c r="E26" s="153" t="s">
        <v>171</v>
      </c>
      <c r="F26" s="35" t="s">
        <v>173</v>
      </c>
      <c r="G26" s="97">
        <v>1033600</v>
      </c>
      <c r="H26" s="98">
        <v>1033600</v>
      </c>
      <c r="I26" s="97"/>
      <c r="J26" s="97"/>
      <c r="K26" s="97"/>
      <c r="L26" s="97"/>
      <c r="M26" s="97"/>
      <c r="N26" s="97"/>
      <c r="O26" s="97"/>
      <c r="P26" s="97"/>
      <c r="Q26" s="97"/>
      <c r="R26" s="93">
        <f t="shared" si="3"/>
        <v>1033600</v>
      </c>
      <c r="S26" s="24"/>
    </row>
    <row r="27" spans="1:19" s="14" customFormat="1" ht="86.25" customHeight="1" hidden="1" thickBot="1">
      <c r="A27" s="13"/>
      <c r="B27" s="13"/>
      <c r="C27" s="144" t="s">
        <v>175</v>
      </c>
      <c r="D27" s="154" t="s">
        <v>174</v>
      </c>
      <c r="E27" s="154" t="s">
        <v>171</v>
      </c>
      <c r="F27" s="36" t="s">
        <v>176</v>
      </c>
      <c r="G27" s="100"/>
      <c r="H27" s="101"/>
      <c r="I27" s="100"/>
      <c r="J27" s="100"/>
      <c r="K27" s="100"/>
      <c r="L27" s="100"/>
      <c r="M27" s="100"/>
      <c r="N27" s="100"/>
      <c r="O27" s="100"/>
      <c r="P27" s="100"/>
      <c r="Q27" s="100"/>
      <c r="R27" s="93">
        <f t="shared" si="3"/>
        <v>0</v>
      </c>
      <c r="S27" s="24"/>
    </row>
    <row r="28" spans="1:19" s="14" customFormat="1" ht="41.25" customHeight="1" hidden="1" thickBot="1">
      <c r="A28" s="13"/>
      <c r="B28" s="13"/>
      <c r="C28" s="143"/>
      <c r="D28" s="151" t="s">
        <v>142</v>
      </c>
      <c r="E28" s="151"/>
      <c r="F28" s="38"/>
      <c r="G28" s="102"/>
      <c r="H28" s="103"/>
      <c r="I28" s="99">
        <f aca="true" t="shared" si="4" ref="I28:Q28">I29</f>
        <v>0</v>
      </c>
      <c r="J28" s="99">
        <f t="shared" si="4"/>
        <v>0</v>
      </c>
      <c r="K28" s="99">
        <f t="shared" si="4"/>
        <v>0</v>
      </c>
      <c r="L28" s="99">
        <f t="shared" si="4"/>
        <v>0</v>
      </c>
      <c r="M28" s="99"/>
      <c r="N28" s="99">
        <f t="shared" si="4"/>
        <v>0</v>
      </c>
      <c r="O28" s="99">
        <f t="shared" si="4"/>
        <v>0</v>
      </c>
      <c r="P28" s="99">
        <f t="shared" si="4"/>
        <v>0</v>
      </c>
      <c r="Q28" s="99">
        <f t="shared" si="4"/>
        <v>0</v>
      </c>
      <c r="R28" s="93">
        <f t="shared" si="3"/>
        <v>0</v>
      </c>
      <c r="S28" s="24"/>
    </row>
    <row r="29" spans="1:19" s="14" customFormat="1" ht="100.5" customHeight="1" hidden="1" thickBot="1">
      <c r="A29" s="13"/>
      <c r="B29" s="13"/>
      <c r="C29" s="143"/>
      <c r="D29" s="151" t="s">
        <v>143</v>
      </c>
      <c r="E29" s="151"/>
      <c r="F29" s="35"/>
      <c r="G29" s="104"/>
      <c r="H29" s="98"/>
      <c r="I29" s="97"/>
      <c r="J29" s="97"/>
      <c r="K29" s="97"/>
      <c r="L29" s="97"/>
      <c r="M29" s="97"/>
      <c r="N29" s="97"/>
      <c r="O29" s="97"/>
      <c r="P29" s="97"/>
      <c r="Q29" s="97"/>
      <c r="R29" s="93">
        <f t="shared" si="3"/>
        <v>0</v>
      </c>
      <c r="S29" s="24"/>
    </row>
    <row r="30" spans="1:19" s="59" customFormat="1" ht="35.25" customHeight="1" thickBot="1">
      <c r="A30" s="57"/>
      <c r="B30" s="57"/>
      <c r="C30" s="143" t="s">
        <v>62</v>
      </c>
      <c r="D30" s="151" t="s">
        <v>61</v>
      </c>
      <c r="E30" s="151"/>
      <c r="F30" s="35" t="s">
        <v>63</v>
      </c>
      <c r="G30" s="99">
        <f>G31</f>
        <v>1290000</v>
      </c>
      <c r="H30" s="103">
        <f>H31</f>
        <v>1290000</v>
      </c>
      <c r="I30" s="99"/>
      <c r="J30" s="99"/>
      <c r="K30" s="99"/>
      <c r="L30" s="99"/>
      <c r="M30" s="99"/>
      <c r="N30" s="99"/>
      <c r="O30" s="99"/>
      <c r="P30" s="99"/>
      <c r="Q30" s="99"/>
      <c r="R30" s="93">
        <f t="shared" si="3"/>
        <v>1290000</v>
      </c>
      <c r="S30" s="58"/>
    </row>
    <row r="31" spans="1:19" s="14" customFormat="1" ht="51" customHeight="1" thickBot="1">
      <c r="A31" s="13"/>
      <c r="B31" s="13"/>
      <c r="C31" s="143" t="s">
        <v>65</v>
      </c>
      <c r="D31" s="151" t="s">
        <v>64</v>
      </c>
      <c r="E31" s="151" t="s">
        <v>16</v>
      </c>
      <c r="F31" s="32" t="s">
        <v>66</v>
      </c>
      <c r="G31" s="100">
        <v>1290000</v>
      </c>
      <c r="H31" s="100">
        <v>1290000</v>
      </c>
      <c r="I31" s="97"/>
      <c r="J31" s="97"/>
      <c r="K31" s="97"/>
      <c r="L31" s="97"/>
      <c r="M31" s="97"/>
      <c r="N31" s="97"/>
      <c r="O31" s="97"/>
      <c r="P31" s="97"/>
      <c r="Q31" s="97"/>
      <c r="R31" s="93">
        <f t="shared" si="3"/>
        <v>1290000</v>
      </c>
      <c r="S31" s="24"/>
    </row>
    <row r="32" spans="1:19" s="59" customFormat="1" ht="40.5" customHeight="1" thickBot="1">
      <c r="A32" s="57"/>
      <c r="B32" s="57"/>
      <c r="C32" s="143" t="s">
        <v>67</v>
      </c>
      <c r="D32" s="151" t="s">
        <v>42</v>
      </c>
      <c r="E32" s="151"/>
      <c r="F32" s="39" t="s">
        <v>68</v>
      </c>
      <c r="G32" s="105">
        <f>G33+G34</f>
        <v>250000</v>
      </c>
      <c r="H32" s="105">
        <f>H33+H34</f>
        <v>250000</v>
      </c>
      <c r="I32" s="99"/>
      <c r="J32" s="99"/>
      <c r="K32" s="99"/>
      <c r="L32" s="99"/>
      <c r="M32" s="99"/>
      <c r="N32" s="99"/>
      <c r="O32" s="99"/>
      <c r="P32" s="99"/>
      <c r="Q32" s="99"/>
      <c r="R32" s="93">
        <f t="shared" si="3"/>
        <v>250000</v>
      </c>
      <c r="S32" s="58"/>
    </row>
    <row r="33" spans="1:19" s="14" customFormat="1" ht="64.5" customHeight="1" thickBot="1">
      <c r="A33" s="13"/>
      <c r="B33" s="13"/>
      <c r="C33" s="143" t="s">
        <v>69</v>
      </c>
      <c r="D33" s="151" t="s">
        <v>17</v>
      </c>
      <c r="E33" s="151" t="s">
        <v>18</v>
      </c>
      <c r="F33" s="39" t="s">
        <v>70</v>
      </c>
      <c r="G33" s="97">
        <v>150000</v>
      </c>
      <c r="H33" s="97">
        <v>150000</v>
      </c>
      <c r="I33" s="97"/>
      <c r="J33" s="97"/>
      <c r="K33" s="97"/>
      <c r="L33" s="97"/>
      <c r="M33" s="97"/>
      <c r="N33" s="97"/>
      <c r="O33" s="97"/>
      <c r="P33" s="97"/>
      <c r="Q33" s="97"/>
      <c r="R33" s="93">
        <f t="shared" si="3"/>
        <v>150000</v>
      </c>
      <c r="S33" s="24"/>
    </row>
    <row r="34" spans="1:19" s="14" customFormat="1" ht="64.5" customHeight="1" thickBot="1">
      <c r="A34" s="13"/>
      <c r="B34" s="13"/>
      <c r="C34" s="143" t="s">
        <v>71</v>
      </c>
      <c r="D34" s="151" t="s">
        <v>19</v>
      </c>
      <c r="E34" s="151" t="s">
        <v>18</v>
      </c>
      <c r="F34" s="39" t="s">
        <v>72</v>
      </c>
      <c r="G34" s="106">
        <v>100000</v>
      </c>
      <c r="H34" s="106">
        <v>100000</v>
      </c>
      <c r="I34" s="106"/>
      <c r="J34" s="106"/>
      <c r="K34" s="106"/>
      <c r="L34" s="106"/>
      <c r="M34" s="106"/>
      <c r="N34" s="106"/>
      <c r="O34" s="106"/>
      <c r="P34" s="106"/>
      <c r="Q34" s="106"/>
      <c r="R34" s="93">
        <f t="shared" si="3"/>
        <v>100000</v>
      </c>
      <c r="S34" s="24"/>
    </row>
    <row r="35" spans="1:19" s="14" customFormat="1" ht="49.5" customHeight="1" thickBot="1">
      <c r="A35" s="13"/>
      <c r="B35" s="13"/>
      <c r="C35" s="144" t="s">
        <v>145</v>
      </c>
      <c r="D35" s="151" t="s">
        <v>144</v>
      </c>
      <c r="E35" s="151" t="s">
        <v>20</v>
      </c>
      <c r="F35" s="38" t="s">
        <v>73</v>
      </c>
      <c r="G35" s="100">
        <v>1400000</v>
      </c>
      <c r="H35" s="100">
        <v>1400000</v>
      </c>
      <c r="I35" s="107"/>
      <c r="J35" s="107"/>
      <c r="K35" s="107"/>
      <c r="L35" s="107"/>
      <c r="M35" s="107"/>
      <c r="N35" s="107"/>
      <c r="O35" s="107"/>
      <c r="P35" s="107"/>
      <c r="Q35" s="107"/>
      <c r="R35" s="93">
        <f t="shared" si="3"/>
        <v>1400000</v>
      </c>
      <c r="S35" s="24"/>
    </row>
    <row r="36" spans="1:19" s="14" customFormat="1" ht="60" customHeight="1" thickBot="1">
      <c r="A36" s="13"/>
      <c r="B36" s="13"/>
      <c r="C36" s="143" t="s">
        <v>128</v>
      </c>
      <c r="D36" s="151" t="s">
        <v>129</v>
      </c>
      <c r="E36" s="151" t="s">
        <v>130</v>
      </c>
      <c r="F36" s="35" t="s">
        <v>131</v>
      </c>
      <c r="G36" s="108">
        <v>1732894</v>
      </c>
      <c r="H36" s="108">
        <v>1732894</v>
      </c>
      <c r="I36" s="97"/>
      <c r="J36" s="97"/>
      <c r="K36" s="97"/>
      <c r="L36" s="97"/>
      <c r="M36" s="97"/>
      <c r="N36" s="97"/>
      <c r="O36" s="97"/>
      <c r="P36" s="97"/>
      <c r="Q36" s="97"/>
      <c r="R36" s="93">
        <f t="shared" si="3"/>
        <v>1732894</v>
      </c>
      <c r="S36" s="24"/>
    </row>
    <row r="37" spans="1:19" s="14" customFormat="1" ht="62.25" customHeight="1" hidden="1">
      <c r="A37" s="13"/>
      <c r="B37" s="13"/>
      <c r="C37" s="152" t="s">
        <v>76</v>
      </c>
      <c r="D37" s="153" t="s">
        <v>74</v>
      </c>
      <c r="E37" s="153" t="s">
        <v>75</v>
      </c>
      <c r="F37" s="35" t="s">
        <v>77</v>
      </c>
      <c r="G37" s="109"/>
      <c r="H37" s="98"/>
      <c r="I37" s="97"/>
      <c r="J37" s="97"/>
      <c r="K37" s="97"/>
      <c r="L37" s="97"/>
      <c r="M37" s="97"/>
      <c r="N37" s="97"/>
      <c r="O37" s="97"/>
      <c r="P37" s="97"/>
      <c r="Q37" s="97"/>
      <c r="R37" s="93">
        <f t="shared" si="3"/>
        <v>0</v>
      </c>
      <c r="S37" s="24"/>
    </row>
    <row r="38" spans="1:19" s="14" customFormat="1" ht="64.5" customHeight="1" thickBot="1">
      <c r="A38" s="13"/>
      <c r="B38" s="13"/>
      <c r="C38" s="144" t="s">
        <v>218</v>
      </c>
      <c r="D38" s="154" t="s">
        <v>141</v>
      </c>
      <c r="E38" s="154" t="s">
        <v>26</v>
      </c>
      <c r="F38" s="32" t="s">
        <v>219</v>
      </c>
      <c r="G38" s="108">
        <v>1775000</v>
      </c>
      <c r="H38" s="108">
        <v>1775000</v>
      </c>
      <c r="I38" s="107"/>
      <c r="J38" s="107"/>
      <c r="K38" s="107"/>
      <c r="L38" s="107"/>
      <c r="M38" s="107"/>
      <c r="N38" s="107"/>
      <c r="O38" s="107"/>
      <c r="P38" s="107"/>
      <c r="Q38" s="107"/>
      <c r="R38" s="93">
        <f t="shared" si="3"/>
        <v>1775000</v>
      </c>
      <c r="S38" s="24"/>
    </row>
    <row r="39" spans="1:19" s="14" customFormat="1" ht="53.25" customHeight="1" thickBot="1">
      <c r="A39" s="13"/>
      <c r="B39" s="13"/>
      <c r="C39" s="143" t="s">
        <v>136</v>
      </c>
      <c r="D39" s="151" t="s">
        <v>135</v>
      </c>
      <c r="E39" s="151" t="s">
        <v>21</v>
      </c>
      <c r="F39" s="65" t="s">
        <v>132</v>
      </c>
      <c r="G39" s="106">
        <v>944100</v>
      </c>
      <c r="H39" s="106">
        <v>944100</v>
      </c>
      <c r="I39" s="106"/>
      <c r="J39" s="106"/>
      <c r="K39" s="106"/>
      <c r="L39" s="106"/>
      <c r="M39" s="106"/>
      <c r="N39" s="106"/>
      <c r="O39" s="106"/>
      <c r="P39" s="106"/>
      <c r="Q39" s="106"/>
      <c r="R39" s="93">
        <f t="shared" si="3"/>
        <v>944100</v>
      </c>
      <c r="S39" s="25"/>
    </row>
    <row r="40" spans="1:19" s="14" customFormat="1" ht="60" customHeight="1" thickBot="1">
      <c r="A40" s="13"/>
      <c r="B40" s="13"/>
      <c r="C40" s="155" t="s">
        <v>193</v>
      </c>
      <c r="D40" s="156" t="s">
        <v>194</v>
      </c>
      <c r="E40" s="157" t="s">
        <v>29</v>
      </c>
      <c r="F40" s="54" t="s">
        <v>258</v>
      </c>
      <c r="G40" s="110">
        <v>43604</v>
      </c>
      <c r="H40" s="110">
        <v>43604</v>
      </c>
      <c r="I40" s="111"/>
      <c r="J40" s="111"/>
      <c r="K40" s="112"/>
      <c r="L40" s="111"/>
      <c r="M40" s="111"/>
      <c r="N40" s="111"/>
      <c r="O40" s="111"/>
      <c r="P40" s="111"/>
      <c r="Q40" s="111"/>
      <c r="R40" s="93">
        <f t="shared" si="3"/>
        <v>43604</v>
      </c>
      <c r="S40" s="24"/>
    </row>
    <row r="41" spans="1:19" s="14" customFormat="1" ht="222" customHeight="1" thickBot="1">
      <c r="A41" s="13"/>
      <c r="B41" s="13"/>
      <c r="C41" s="144" t="s">
        <v>167</v>
      </c>
      <c r="D41" s="154" t="s">
        <v>146</v>
      </c>
      <c r="E41" s="154" t="s">
        <v>29</v>
      </c>
      <c r="F41" s="32" t="s">
        <v>182</v>
      </c>
      <c r="G41" s="102"/>
      <c r="H41" s="113"/>
      <c r="I41" s="107"/>
      <c r="J41" s="107"/>
      <c r="K41" s="107"/>
      <c r="L41" s="107">
        <f aca="true" t="shared" si="5" ref="L41:Q41">SUM(L42:L43)</f>
        <v>105200</v>
      </c>
      <c r="M41" s="107"/>
      <c r="N41" s="107">
        <f t="shared" si="5"/>
        <v>65200</v>
      </c>
      <c r="O41" s="107">
        <f t="shared" si="5"/>
        <v>0</v>
      </c>
      <c r="P41" s="107">
        <f t="shared" si="5"/>
        <v>63000</v>
      </c>
      <c r="Q41" s="107">
        <f t="shared" si="5"/>
        <v>40000</v>
      </c>
      <c r="R41" s="93">
        <f t="shared" si="3"/>
        <v>105200</v>
      </c>
      <c r="S41" s="24"/>
    </row>
    <row r="42" spans="1:19" s="14" customFormat="1" ht="48.75" customHeight="1" thickBot="1">
      <c r="A42" s="13"/>
      <c r="B42" s="13"/>
      <c r="C42" s="143" t="s">
        <v>236</v>
      </c>
      <c r="D42" s="151" t="s">
        <v>146</v>
      </c>
      <c r="E42" s="151" t="s">
        <v>29</v>
      </c>
      <c r="F42" s="66" t="s">
        <v>243</v>
      </c>
      <c r="G42" s="97"/>
      <c r="H42" s="97"/>
      <c r="I42" s="97"/>
      <c r="J42" s="97"/>
      <c r="K42" s="97"/>
      <c r="L42" s="97">
        <v>40000</v>
      </c>
      <c r="M42" s="97"/>
      <c r="N42" s="97"/>
      <c r="O42" s="97"/>
      <c r="P42" s="97"/>
      <c r="Q42" s="97">
        <v>40000</v>
      </c>
      <c r="R42" s="93">
        <f t="shared" si="3"/>
        <v>40000</v>
      </c>
      <c r="S42" s="24"/>
    </row>
    <row r="43" spans="1:19" s="14" customFormat="1" ht="36.75" customHeight="1" thickBot="1">
      <c r="A43" s="13"/>
      <c r="B43" s="13"/>
      <c r="C43" s="143" t="s">
        <v>236</v>
      </c>
      <c r="D43" s="151" t="s">
        <v>146</v>
      </c>
      <c r="E43" s="151" t="s">
        <v>29</v>
      </c>
      <c r="F43" s="67" t="s">
        <v>235</v>
      </c>
      <c r="G43" s="97"/>
      <c r="H43" s="97"/>
      <c r="I43" s="97"/>
      <c r="J43" s="97"/>
      <c r="K43" s="97"/>
      <c r="L43" s="97">
        <v>65200</v>
      </c>
      <c r="M43" s="97"/>
      <c r="N43" s="97">
        <v>65200</v>
      </c>
      <c r="O43" s="97"/>
      <c r="P43" s="97">
        <v>63000</v>
      </c>
      <c r="Q43" s="97"/>
      <c r="R43" s="93">
        <f t="shared" si="3"/>
        <v>65200</v>
      </c>
      <c r="S43" s="24"/>
    </row>
    <row r="44" spans="1:19" s="59" customFormat="1" ht="40.5" customHeight="1" thickBot="1">
      <c r="A44" s="57"/>
      <c r="B44" s="57"/>
      <c r="C44" s="140" t="s">
        <v>94</v>
      </c>
      <c r="D44" s="141"/>
      <c r="E44" s="140"/>
      <c r="F44" s="68" t="s">
        <v>137</v>
      </c>
      <c r="G44" s="114">
        <f>G45+G46+G47+G48+G49+G52+G53+G54+G55</f>
        <v>176193661</v>
      </c>
      <c r="H44" s="114">
        <f>H45+H46+H47+H48+H49+H52+H53+H54+H55</f>
        <v>176193661</v>
      </c>
      <c r="I44" s="114">
        <f>I45+I46+I47+I48+I49+I52+I53+I54+I55</f>
        <v>133096999</v>
      </c>
      <c r="J44" s="114">
        <f>J45+J46+J47+J48+J49+J52+J53+J54+J55</f>
        <v>7829162</v>
      </c>
      <c r="K44" s="115">
        <f>K45+K46+K47+K48+K49+K51+K55</f>
        <v>0</v>
      </c>
      <c r="L44" s="114">
        <f>L45+L46+L47+L48+L49+L52+L53+L54+L55</f>
        <v>6416512</v>
      </c>
      <c r="M44" s="114">
        <f>M45+M46+M47+M48+M49+M52+M53+M54+M55</f>
        <v>219292</v>
      </c>
      <c r="N44" s="114">
        <f>N45+N46+N47+N48+N49+N52+N53+N54+N55</f>
        <v>6197220</v>
      </c>
      <c r="O44" s="114">
        <f>O45+O46+O47+O48+O49+O52+O53+O54+O55</f>
        <v>277200</v>
      </c>
      <c r="P44" s="114">
        <f>P45+P46+P47+P48+P49+P52+P53+P54+P55</f>
        <v>200000</v>
      </c>
      <c r="Q44" s="114">
        <f>Q45+Q46+Q47+Q48+Q49+Q53+Q55</f>
        <v>219292</v>
      </c>
      <c r="R44" s="93">
        <f t="shared" si="3"/>
        <v>182610173</v>
      </c>
      <c r="S44" s="61"/>
    </row>
    <row r="45" spans="1:19" s="14" customFormat="1" ht="36" customHeight="1" thickBot="1">
      <c r="A45" s="13"/>
      <c r="B45" s="13"/>
      <c r="C45" s="144" t="s">
        <v>78</v>
      </c>
      <c r="D45" s="154" t="s">
        <v>22</v>
      </c>
      <c r="E45" s="154" t="s">
        <v>23</v>
      </c>
      <c r="F45" s="44" t="s">
        <v>79</v>
      </c>
      <c r="G45" s="116">
        <v>35911715</v>
      </c>
      <c r="H45" s="113">
        <v>35911715</v>
      </c>
      <c r="I45" s="107">
        <v>25546750</v>
      </c>
      <c r="J45" s="107">
        <v>2371920</v>
      </c>
      <c r="K45" s="107"/>
      <c r="L45" s="107">
        <v>3017670</v>
      </c>
      <c r="M45" s="107">
        <v>20430</v>
      </c>
      <c r="N45" s="107">
        <v>2997240</v>
      </c>
      <c r="O45" s="107"/>
      <c r="P45" s="107"/>
      <c r="Q45" s="107">
        <v>20430</v>
      </c>
      <c r="R45" s="93">
        <f t="shared" si="3"/>
        <v>38929385</v>
      </c>
      <c r="S45" s="24"/>
    </row>
    <row r="46" spans="1:19" s="14" customFormat="1" ht="155.25" customHeight="1" thickBot="1">
      <c r="A46" s="13"/>
      <c r="B46" s="13"/>
      <c r="C46" s="143" t="s">
        <v>80</v>
      </c>
      <c r="D46" s="151" t="s">
        <v>24</v>
      </c>
      <c r="E46" s="151" t="s">
        <v>25</v>
      </c>
      <c r="F46" s="38" t="s">
        <v>252</v>
      </c>
      <c r="G46" s="106">
        <v>122891789</v>
      </c>
      <c r="H46" s="98">
        <v>122891789</v>
      </c>
      <c r="I46" s="97">
        <v>94550275</v>
      </c>
      <c r="J46" s="97">
        <v>4500192</v>
      </c>
      <c r="K46" s="97"/>
      <c r="L46" s="97">
        <v>3039442</v>
      </c>
      <c r="M46" s="97">
        <v>183862</v>
      </c>
      <c r="N46" s="97">
        <v>2855580</v>
      </c>
      <c r="O46" s="97"/>
      <c r="P46" s="97">
        <v>200000</v>
      </c>
      <c r="Q46" s="97">
        <v>183862</v>
      </c>
      <c r="R46" s="93">
        <f t="shared" si="3"/>
        <v>125931231</v>
      </c>
      <c r="S46" s="24"/>
    </row>
    <row r="47" spans="1:19" s="14" customFormat="1" ht="82.5" customHeight="1" thickBot="1">
      <c r="A47" s="13"/>
      <c r="B47" s="13"/>
      <c r="C47" s="152" t="s">
        <v>147</v>
      </c>
      <c r="D47" s="153" t="s">
        <v>26</v>
      </c>
      <c r="E47" s="153" t="s">
        <v>27</v>
      </c>
      <c r="F47" s="38" t="s">
        <v>81</v>
      </c>
      <c r="G47" s="116">
        <v>2289215</v>
      </c>
      <c r="H47" s="98">
        <v>2289215</v>
      </c>
      <c r="I47" s="97">
        <v>1668250</v>
      </c>
      <c r="J47" s="97">
        <v>231450</v>
      </c>
      <c r="K47" s="97"/>
      <c r="L47" s="97"/>
      <c r="M47" s="97"/>
      <c r="N47" s="97"/>
      <c r="O47" s="97"/>
      <c r="P47" s="97"/>
      <c r="Q47" s="97"/>
      <c r="R47" s="93">
        <f t="shared" si="3"/>
        <v>2289215</v>
      </c>
      <c r="S47" s="24"/>
    </row>
    <row r="48" spans="1:19" s="14" customFormat="1" ht="54" customHeight="1" thickBot="1">
      <c r="A48" s="13"/>
      <c r="B48" s="13"/>
      <c r="C48" s="144" t="s">
        <v>84</v>
      </c>
      <c r="D48" s="154" t="s">
        <v>83</v>
      </c>
      <c r="E48" s="154" t="s">
        <v>28</v>
      </c>
      <c r="F48" s="32" t="s">
        <v>82</v>
      </c>
      <c r="G48" s="106"/>
      <c r="H48" s="106"/>
      <c r="I48" s="98"/>
      <c r="J48" s="97"/>
      <c r="K48" s="97"/>
      <c r="L48" s="97"/>
      <c r="M48" s="97"/>
      <c r="N48" s="97"/>
      <c r="O48" s="97"/>
      <c r="P48" s="97"/>
      <c r="Q48" s="97"/>
      <c r="R48" s="93">
        <f t="shared" si="3"/>
        <v>0</v>
      </c>
      <c r="S48" s="24"/>
    </row>
    <row r="49" spans="1:19" s="59" customFormat="1" ht="51" customHeight="1" thickBot="1">
      <c r="A49" s="57"/>
      <c r="B49" s="57"/>
      <c r="C49" s="143" t="s">
        <v>149</v>
      </c>
      <c r="D49" s="151" t="s">
        <v>148</v>
      </c>
      <c r="E49" s="151"/>
      <c r="F49" s="33" t="s">
        <v>85</v>
      </c>
      <c r="G49" s="93">
        <f>G50+G51</f>
        <v>4336145</v>
      </c>
      <c r="H49" s="93">
        <f>H50+H51</f>
        <v>4336145</v>
      </c>
      <c r="I49" s="93">
        <f>I50+I51</f>
        <v>3208430</v>
      </c>
      <c r="J49" s="99"/>
      <c r="K49" s="99"/>
      <c r="L49" s="99"/>
      <c r="M49" s="99"/>
      <c r="N49" s="99"/>
      <c r="O49" s="99"/>
      <c r="P49" s="99"/>
      <c r="Q49" s="99"/>
      <c r="R49" s="93">
        <f t="shared" si="3"/>
        <v>4336145</v>
      </c>
      <c r="S49" s="58"/>
    </row>
    <row r="50" spans="1:19" s="14" customFormat="1" ht="52.5" customHeight="1" thickBot="1">
      <c r="A50" s="13"/>
      <c r="B50" s="13"/>
      <c r="C50" s="143" t="s">
        <v>184</v>
      </c>
      <c r="D50" s="151" t="s">
        <v>185</v>
      </c>
      <c r="E50" s="151" t="s">
        <v>28</v>
      </c>
      <c r="F50" s="33" t="s">
        <v>259</v>
      </c>
      <c r="G50" s="117">
        <v>4325285</v>
      </c>
      <c r="H50" s="98">
        <v>4325285</v>
      </c>
      <c r="I50" s="97">
        <v>3208430</v>
      </c>
      <c r="J50" s="97"/>
      <c r="K50" s="97"/>
      <c r="L50" s="97"/>
      <c r="M50" s="97"/>
      <c r="N50" s="97"/>
      <c r="O50" s="97"/>
      <c r="P50" s="97"/>
      <c r="Q50" s="97"/>
      <c r="R50" s="93">
        <f t="shared" si="3"/>
        <v>4325285</v>
      </c>
      <c r="S50" s="24"/>
    </row>
    <row r="51" spans="1:19" s="14" customFormat="1" ht="49.5" customHeight="1" thickBot="1">
      <c r="A51" s="13"/>
      <c r="B51" s="13"/>
      <c r="C51" s="142" t="s">
        <v>187</v>
      </c>
      <c r="D51" s="151" t="s">
        <v>186</v>
      </c>
      <c r="E51" s="151" t="s">
        <v>28</v>
      </c>
      <c r="F51" s="35" t="s">
        <v>188</v>
      </c>
      <c r="G51" s="108">
        <v>10860</v>
      </c>
      <c r="H51" s="98">
        <v>10860</v>
      </c>
      <c r="I51" s="97"/>
      <c r="J51" s="97"/>
      <c r="K51" s="97"/>
      <c r="L51" s="97"/>
      <c r="M51" s="97"/>
      <c r="N51" s="97"/>
      <c r="O51" s="97"/>
      <c r="P51" s="97"/>
      <c r="Q51" s="97"/>
      <c r="R51" s="93">
        <f t="shared" si="3"/>
        <v>10860</v>
      </c>
      <c r="S51" s="24"/>
    </row>
    <row r="52" spans="1:19" s="14" customFormat="1" ht="45" customHeight="1" thickBot="1">
      <c r="A52" s="13"/>
      <c r="B52" s="13"/>
      <c r="C52" s="142" t="s">
        <v>220</v>
      </c>
      <c r="D52" s="151" t="s">
        <v>221</v>
      </c>
      <c r="E52" s="151" t="s">
        <v>28</v>
      </c>
      <c r="F52" s="38" t="s">
        <v>260</v>
      </c>
      <c r="G52" s="108">
        <v>518358</v>
      </c>
      <c r="H52" s="98">
        <v>518358</v>
      </c>
      <c r="I52" s="97">
        <v>424884</v>
      </c>
      <c r="J52" s="97"/>
      <c r="K52" s="97"/>
      <c r="L52" s="97"/>
      <c r="M52" s="97"/>
      <c r="N52" s="97"/>
      <c r="O52" s="97"/>
      <c r="P52" s="97"/>
      <c r="Q52" s="97"/>
      <c r="R52" s="93">
        <f t="shared" si="3"/>
        <v>518358</v>
      </c>
      <c r="S52" s="24"/>
    </row>
    <row r="53" spans="1:19" s="14" customFormat="1" ht="108" customHeight="1" thickBot="1">
      <c r="A53" s="13"/>
      <c r="B53" s="13"/>
      <c r="C53" s="143" t="s">
        <v>183</v>
      </c>
      <c r="D53" s="151" t="s">
        <v>150</v>
      </c>
      <c r="E53" s="151" t="s">
        <v>27</v>
      </c>
      <c r="F53" s="34" t="s">
        <v>86</v>
      </c>
      <c r="G53" s="108">
        <v>7371634</v>
      </c>
      <c r="H53" s="98">
        <v>7371634</v>
      </c>
      <c r="I53" s="97">
        <v>5601930</v>
      </c>
      <c r="J53" s="97">
        <v>456000</v>
      </c>
      <c r="K53" s="97"/>
      <c r="L53" s="97">
        <v>359400</v>
      </c>
      <c r="M53" s="97">
        <v>15000</v>
      </c>
      <c r="N53" s="97">
        <v>344400</v>
      </c>
      <c r="O53" s="97">
        <v>277200</v>
      </c>
      <c r="P53" s="97"/>
      <c r="Q53" s="97">
        <v>15000</v>
      </c>
      <c r="R53" s="93">
        <f t="shared" si="3"/>
        <v>7731034</v>
      </c>
      <c r="S53" s="24"/>
    </row>
    <row r="54" spans="1:19" s="14" customFormat="1" ht="15" customHeight="1" hidden="1" thickBot="1">
      <c r="A54" s="13"/>
      <c r="B54" s="13"/>
      <c r="C54" s="143" t="s">
        <v>222</v>
      </c>
      <c r="D54" s="151" t="s">
        <v>141</v>
      </c>
      <c r="E54" s="151" t="s">
        <v>26</v>
      </c>
      <c r="F54" s="38" t="s">
        <v>223</v>
      </c>
      <c r="G54" s="111"/>
      <c r="H54" s="98"/>
      <c r="I54" s="97"/>
      <c r="J54" s="97"/>
      <c r="K54" s="97"/>
      <c r="L54" s="97"/>
      <c r="M54" s="97"/>
      <c r="N54" s="97"/>
      <c r="O54" s="97"/>
      <c r="P54" s="97"/>
      <c r="Q54" s="97"/>
      <c r="R54" s="93">
        <f t="shared" si="3"/>
        <v>0</v>
      </c>
      <c r="S54" s="24"/>
    </row>
    <row r="55" spans="1:19" s="59" customFormat="1" ht="51" customHeight="1" thickBot="1">
      <c r="A55" s="57"/>
      <c r="B55" s="57"/>
      <c r="C55" s="143" t="s">
        <v>88</v>
      </c>
      <c r="D55" s="151" t="s">
        <v>87</v>
      </c>
      <c r="E55" s="151"/>
      <c r="F55" s="35" t="s">
        <v>89</v>
      </c>
      <c r="G55" s="99">
        <f>G56</f>
        <v>2874805</v>
      </c>
      <c r="H55" s="99">
        <f>H56</f>
        <v>2874805</v>
      </c>
      <c r="I55" s="99">
        <f>I56</f>
        <v>2096480</v>
      </c>
      <c r="J55" s="99">
        <f>J56</f>
        <v>269600</v>
      </c>
      <c r="K55" s="99"/>
      <c r="L55" s="99">
        <f>L56</f>
        <v>0</v>
      </c>
      <c r="M55" s="99"/>
      <c r="N55" s="99">
        <f>N56</f>
        <v>0</v>
      </c>
      <c r="O55" s="99"/>
      <c r="P55" s="99">
        <f>P56</f>
        <v>0</v>
      </c>
      <c r="Q55" s="99"/>
      <c r="R55" s="93">
        <f t="shared" si="3"/>
        <v>2874805</v>
      </c>
      <c r="S55" s="58"/>
    </row>
    <row r="56" spans="1:19" s="14" customFormat="1" ht="78" customHeight="1" thickBot="1">
      <c r="A56" s="13"/>
      <c r="B56" s="13"/>
      <c r="C56" s="143" t="s">
        <v>91</v>
      </c>
      <c r="D56" s="151" t="s">
        <v>90</v>
      </c>
      <c r="E56" s="151" t="s">
        <v>18</v>
      </c>
      <c r="F56" s="40" t="s">
        <v>92</v>
      </c>
      <c r="G56" s="97">
        <v>2874805</v>
      </c>
      <c r="H56" s="98">
        <v>2874805</v>
      </c>
      <c r="I56" s="97">
        <v>2096480</v>
      </c>
      <c r="J56" s="97">
        <v>269600</v>
      </c>
      <c r="K56" s="97"/>
      <c r="L56" s="97"/>
      <c r="M56" s="97"/>
      <c r="N56" s="97"/>
      <c r="O56" s="97"/>
      <c r="P56" s="97"/>
      <c r="Q56" s="97"/>
      <c r="R56" s="93">
        <f t="shared" si="3"/>
        <v>2874805</v>
      </c>
      <c r="S56" s="24"/>
    </row>
    <row r="57" spans="1:19" s="59" customFormat="1" ht="54" customHeight="1" thickBot="1">
      <c r="A57" s="57"/>
      <c r="B57" s="57"/>
      <c r="C57" s="144" t="s">
        <v>138</v>
      </c>
      <c r="D57" s="154"/>
      <c r="E57" s="154"/>
      <c r="F57" s="69" t="s">
        <v>93</v>
      </c>
      <c r="G57" s="114">
        <f>G58+G67+G76+G77+G84+G86+G87+G90+G92+G94+G96+G88</f>
        <v>21825328</v>
      </c>
      <c r="H57" s="114">
        <f aca="true" t="shared" si="6" ref="H57:Q57">H58+H67+H76+H77+H84+H86+H87+H90+H92+H94+H96+H88</f>
        <v>21825328</v>
      </c>
      <c r="I57" s="114">
        <f t="shared" si="6"/>
        <v>13807800</v>
      </c>
      <c r="J57" s="114">
        <f t="shared" si="6"/>
        <v>315720</v>
      </c>
      <c r="K57" s="114">
        <f t="shared" si="6"/>
        <v>0</v>
      </c>
      <c r="L57" s="114">
        <f t="shared" si="6"/>
        <v>17000</v>
      </c>
      <c r="M57" s="114">
        <f t="shared" si="6"/>
        <v>17000</v>
      </c>
      <c r="N57" s="114">
        <f t="shared" si="6"/>
        <v>0</v>
      </c>
      <c r="O57" s="114">
        <f t="shared" si="6"/>
        <v>0</v>
      </c>
      <c r="P57" s="114">
        <f t="shared" si="6"/>
        <v>0</v>
      </c>
      <c r="Q57" s="114">
        <f t="shared" si="6"/>
        <v>17000</v>
      </c>
      <c r="R57" s="93">
        <f t="shared" si="3"/>
        <v>21842328</v>
      </c>
      <c r="S57" s="58"/>
    </row>
    <row r="58" spans="1:19" s="14" customFormat="1" ht="105" customHeight="1" thickBot="1">
      <c r="A58" s="13"/>
      <c r="B58" s="13"/>
      <c r="C58" s="143" t="s">
        <v>95</v>
      </c>
      <c r="D58" s="151" t="s">
        <v>56</v>
      </c>
      <c r="E58" s="151" t="s">
        <v>40</v>
      </c>
      <c r="F58" s="34" t="s">
        <v>57</v>
      </c>
      <c r="G58" s="108">
        <v>13866696</v>
      </c>
      <c r="H58" s="98">
        <v>13866696</v>
      </c>
      <c r="I58" s="97">
        <v>10891800</v>
      </c>
      <c r="J58" s="97">
        <v>303700</v>
      </c>
      <c r="K58" s="97"/>
      <c r="L58" s="97">
        <v>17000</v>
      </c>
      <c r="M58" s="97">
        <v>17000</v>
      </c>
      <c r="N58" s="97"/>
      <c r="O58" s="97"/>
      <c r="P58" s="97"/>
      <c r="Q58" s="97">
        <v>17000</v>
      </c>
      <c r="R58" s="93">
        <f t="shared" si="3"/>
        <v>13883696</v>
      </c>
      <c r="S58" s="24"/>
    </row>
    <row r="59" spans="1:19" s="14" customFormat="1" ht="388.5" customHeight="1" hidden="1" thickBot="1">
      <c r="A59" s="13"/>
      <c r="B59" s="13"/>
      <c r="C59" s="143"/>
      <c r="D59" s="151"/>
      <c r="E59" s="151"/>
      <c r="F59" s="41"/>
      <c r="G59" s="108"/>
      <c r="H59" s="98"/>
      <c r="I59" s="97"/>
      <c r="J59" s="97"/>
      <c r="K59" s="97"/>
      <c r="L59" s="97"/>
      <c r="M59" s="97"/>
      <c r="N59" s="97"/>
      <c r="O59" s="97"/>
      <c r="P59" s="97"/>
      <c r="Q59" s="97"/>
      <c r="R59" s="93">
        <f t="shared" si="3"/>
        <v>0</v>
      </c>
      <c r="S59" s="24"/>
    </row>
    <row r="60" spans="1:19" s="14" customFormat="1" ht="105.75" customHeight="1" hidden="1" thickBot="1">
      <c r="A60" s="13"/>
      <c r="B60" s="13"/>
      <c r="C60" s="143"/>
      <c r="D60" s="151"/>
      <c r="E60" s="151"/>
      <c r="F60" s="35"/>
      <c r="G60" s="108"/>
      <c r="H60" s="98"/>
      <c r="I60" s="97"/>
      <c r="J60" s="97"/>
      <c r="K60" s="97"/>
      <c r="L60" s="97"/>
      <c r="M60" s="97"/>
      <c r="N60" s="97"/>
      <c r="O60" s="97"/>
      <c r="P60" s="97"/>
      <c r="Q60" s="97"/>
      <c r="R60" s="93">
        <f t="shared" si="3"/>
        <v>0</v>
      </c>
      <c r="S60" s="24"/>
    </row>
    <row r="61" spans="1:19" s="14" customFormat="1" ht="232.5" customHeight="1" hidden="1" thickBot="1">
      <c r="A61" s="13"/>
      <c r="B61" s="13"/>
      <c r="C61" s="143"/>
      <c r="D61" s="151"/>
      <c r="E61" s="151"/>
      <c r="F61" s="32"/>
      <c r="G61" s="118"/>
      <c r="H61" s="118"/>
      <c r="I61" s="99"/>
      <c r="J61" s="99"/>
      <c r="K61" s="99"/>
      <c r="L61" s="99"/>
      <c r="M61" s="99"/>
      <c r="N61" s="99"/>
      <c r="O61" s="99"/>
      <c r="P61" s="99"/>
      <c r="Q61" s="99"/>
      <c r="R61" s="93">
        <f t="shared" si="3"/>
        <v>0</v>
      </c>
      <c r="S61" s="24"/>
    </row>
    <row r="62" spans="1:19" s="14" customFormat="1" ht="120.75" customHeight="1" hidden="1" thickBot="1">
      <c r="A62" s="13"/>
      <c r="B62" s="13"/>
      <c r="C62" s="143"/>
      <c r="D62" s="151"/>
      <c r="E62" s="151"/>
      <c r="F62" s="34"/>
      <c r="G62" s="108"/>
      <c r="H62" s="98"/>
      <c r="I62" s="97"/>
      <c r="J62" s="97"/>
      <c r="K62" s="97"/>
      <c r="L62" s="97"/>
      <c r="M62" s="97"/>
      <c r="N62" s="97"/>
      <c r="O62" s="97"/>
      <c r="P62" s="97"/>
      <c r="Q62" s="97"/>
      <c r="R62" s="93">
        <f t="shared" si="3"/>
        <v>0</v>
      </c>
      <c r="S62" s="24"/>
    </row>
    <row r="63" spans="1:19" s="14" customFormat="1" ht="101.25" customHeight="1" hidden="1" thickBot="1">
      <c r="A63" s="13"/>
      <c r="B63" s="13"/>
      <c r="C63" s="143"/>
      <c r="D63" s="151"/>
      <c r="E63" s="151"/>
      <c r="F63" s="35"/>
      <c r="G63" s="108"/>
      <c r="H63" s="98"/>
      <c r="I63" s="97"/>
      <c r="J63" s="97"/>
      <c r="K63" s="97"/>
      <c r="L63" s="97"/>
      <c r="M63" s="97"/>
      <c r="N63" s="97"/>
      <c r="O63" s="97"/>
      <c r="P63" s="97"/>
      <c r="Q63" s="97"/>
      <c r="R63" s="93">
        <f t="shared" si="3"/>
        <v>0</v>
      </c>
      <c r="S63" s="24"/>
    </row>
    <row r="64" spans="1:19" s="14" customFormat="1" ht="120.75" customHeight="1" hidden="1" thickBot="1">
      <c r="A64" s="13"/>
      <c r="B64" s="13"/>
      <c r="C64" s="143"/>
      <c r="D64" s="151"/>
      <c r="E64" s="151"/>
      <c r="F64" s="35"/>
      <c r="G64" s="108"/>
      <c r="H64" s="108"/>
      <c r="I64" s="97"/>
      <c r="J64" s="97"/>
      <c r="K64" s="97"/>
      <c r="L64" s="97"/>
      <c r="M64" s="97"/>
      <c r="N64" s="97"/>
      <c r="O64" s="97"/>
      <c r="P64" s="97"/>
      <c r="Q64" s="97"/>
      <c r="R64" s="93">
        <f t="shared" si="3"/>
        <v>0</v>
      </c>
      <c r="S64" s="24"/>
    </row>
    <row r="65" spans="1:19" s="14" customFormat="1" ht="155.25" customHeight="1" hidden="1" thickBot="1">
      <c r="A65" s="13"/>
      <c r="B65" s="13"/>
      <c r="C65" s="143"/>
      <c r="D65" s="151"/>
      <c r="E65" s="151"/>
      <c r="F65" s="35"/>
      <c r="G65" s="108"/>
      <c r="H65" s="98"/>
      <c r="I65" s="97"/>
      <c r="J65" s="97"/>
      <c r="K65" s="97"/>
      <c r="L65" s="97"/>
      <c r="M65" s="97"/>
      <c r="N65" s="97"/>
      <c r="O65" s="97"/>
      <c r="P65" s="97"/>
      <c r="Q65" s="97"/>
      <c r="R65" s="93">
        <f t="shared" si="3"/>
        <v>0</v>
      </c>
      <c r="S65" s="24"/>
    </row>
    <row r="66" spans="1:19" s="14" customFormat="1" ht="134.25" customHeight="1" hidden="1" thickBot="1">
      <c r="A66" s="13"/>
      <c r="B66" s="13"/>
      <c r="C66" s="152"/>
      <c r="D66" s="153"/>
      <c r="E66" s="153"/>
      <c r="F66" s="38"/>
      <c r="G66" s="116"/>
      <c r="H66" s="98"/>
      <c r="I66" s="97"/>
      <c r="J66" s="97"/>
      <c r="K66" s="97"/>
      <c r="L66" s="97"/>
      <c r="M66" s="97"/>
      <c r="N66" s="97"/>
      <c r="O66" s="97"/>
      <c r="P66" s="97"/>
      <c r="Q66" s="97"/>
      <c r="R66" s="93">
        <f t="shared" si="3"/>
        <v>0</v>
      </c>
      <c r="S66" s="24"/>
    </row>
    <row r="67" spans="1:19" s="14" customFormat="1" ht="78" customHeight="1" thickBot="1">
      <c r="A67" s="13"/>
      <c r="B67" s="13"/>
      <c r="C67" s="143" t="s">
        <v>179</v>
      </c>
      <c r="D67" s="151" t="s">
        <v>177</v>
      </c>
      <c r="E67" s="151" t="s">
        <v>178</v>
      </c>
      <c r="F67" s="38" t="s">
        <v>180</v>
      </c>
      <c r="G67" s="108">
        <v>1620000</v>
      </c>
      <c r="H67" s="98">
        <v>1620000</v>
      </c>
      <c r="I67" s="97"/>
      <c r="J67" s="97"/>
      <c r="K67" s="97"/>
      <c r="L67" s="97"/>
      <c r="M67" s="97"/>
      <c r="N67" s="97"/>
      <c r="O67" s="97"/>
      <c r="P67" s="97"/>
      <c r="Q67" s="97"/>
      <c r="R67" s="93">
        <f t="shared" si="3"/>
        <v>1620000</v>
      </c>
      <c r="S67" s="24"/>
    </row>
    <row r="68" spans="1:19" s="14" customFormat="1" ht="107.25" customHeight="1" hidden="1" thickBot="1">
      <c r="A68" s="13"/>
      <c r="B68" s="13"/>
      <c r="C68" s="143"/>
      <c r="D68" s="151"/>
      <c r="E68" s="151"/>
      <c r="F68" s="38"/>
      <c r="G68" s="108"/>
      <c r="H68" s="98"/>
      <c r="I68" s="97"/>
      <c r="J68" s="97"/>
      <c r="K68" s="97"/>
      <c r="L68" s="97"/>
      <c r="M68" s="97"/>
      <c r="N68" s="97"/>
      <c r="O68" s="97"/>
      <c r="P68" s="97"/>
      <c r="Q68" s="97"/>
      <c r="R68" s="93">
        <f t="shared" si="3"/>
        <v>0</v>
      </c>
      <c r="S68" s="24"/>
    </row>
    <row r="69" spans="1:19" s="14" customFormat="1" ht="97.5" customHeight="1" hidden="1" thickBot="1">
      <c r="A69" s="13"/>
      <c r="B69" s="13"/>
      <c r="C69" s="143"/>
      <c r="D69" s="151"/>
      <c r="E69" s="151"/>
      <c r="F69" s="40"/>
      <c r="G69" s="118"/>
      <c r="H69" s="118"/>
      <c r="I69" s="93"/>
      <c r="J69" s="93"/>
      <c r="K69" s="93"/>
      <c r="L69" s="93"/>
      <c r="M69" s="93"/>
      <c r="N69" s="93"/>
      <c r="O69" s="93"/>
      <c r="P69" s="93"/>
      <c r="Q69" s="93"/>
      <c r="R69" s="93">
        <f t="shared" si="3"/>
        <v>0</v>
      </c>
      <c r="S69" s="25"/>
    </row>
    <row r="70" spans="1:19" s="14" customFormat="1" ht="54.75" customHeight="1" hidden="1" thickBot="1">
      <c r="A70" s="13"/>
      <c r="B70" s="13"/>
      <c r="C70" s="144"/>
      <c r="D70" s="154"/>
      <c r="E70" s="158"/>
      <c r="F70" s="38"/>
      <c r="G70" s="116"/>
      <c r="H70" s="113"/>
      <c r="I70" s="107"/>
      <c r="J70" s="107"/>
      <c r="K70" s="107"/>
      <c r="L70" s="107"/>
      <c r="M70" s="107"/>
      <c r="N70" s="107"/>
      <c r="O70" s="107"/>
      <c r="P70" s="107"/>
      <c r="Q70" s="107"/>
      <c r="R70" s="93">
        <f t="shared" si="3"/>
        <v>0</v>
      </c>
      <c r="S70" s="24"/>
    </row>
    <row r="71" spans="1:19" s="14" customFormat="1" ht="57.75" customHeight="1" hidden="1" thickBot="1">
      <c r="A71" s="13"/>
      <c r="B71" s="13"/>
      <c r="C71" s="143"/>
      <c r="D71" s="151"/>
      <c r="E71" s="151"/>
      <c r="F71" s="38"/>
      <c r="G71" s="119"/>
      <c r="H71" s="98"/>
      <c r="I71" s="97"/>
      <c r="J71" s="97"/>
      <c r="K71" s="97"/>
      <c r="L71" s="97"/>
      <c r="M71" s="97"/>
      <c r="N71" s="97"/>
      <c r="O71" s="97"/>
      <c r="P71" s="97"/>
      <c r="Q71" s="97"/>
      <c r="R71" s="93">
        <f t="shared" si="3"/>
        <v>0</v>
      </c>
      <c r="S71" s="24"/>
    </row>
    <row r="72" spans="1:19" s="14" customFormat="1" ht="44.25" customHeight="1" hidden="1" thickBot="1">
      <c r="A72" s="13"/>
      <c r="B72" s="13"/>
      <c r="C72" s="143"/>
      <c r="D72" s="151"/>
      <c r="E72" s="151"/>
      <c r="F72" s="35"/>
      <c r="G72" s="106"/>
      <c r="H72" s="98"/>
      <c r="I72" s="97"/>
      <c r="J72" s="97"/>
      <c r="K72" s="97"/>
      <c r="L72" s="97"/>
      <c r="M72" s="97"/>
      <c r="N72" s="97"/>
      <c r="O72" s="97"/>
      <c r="P72" s="97"/>
      <c r="Q72" s="97"/>
      <c r="R72" s="93">
        <f t="shared" si="3"/>
        <v>0</v>
      </c>
      <c r="S72" s="24"/>
    </row>
    <row r="73" spans="1:19" s="14" customFormat="1" ht="85.5" customHeight="1" hidden="1" thickBot="1">
      <c r="A73" s="13"/>
      <c r="B73" s="13"/>
      <c r="C73" s="143"/>
      <c r="D73" s="151"/>
      <c r="E73" s="151"/>
      <c r="F73" s="35"/>
      <c r="G73" s="108"/>
      <c r="H73" s="98"/>
      <c r="I73" s="97"/>
      <c r="J73" s="97"/>
      <c r="K73" s="97"/>
      <c r="L73" s="97"/>
      <c r="M73" s="97"/>
      <c r="N73" s="97"/>
      <c r="O73" s="97"/>
      <c r="P73" s="97"/>
      <c r="Q73" s="97"/>
      <c r="R73" s="93">
        <f t="shared" si="3"/>
        <v>0</v>
      </c>
      <c r="S73" s="24"/>
    </row>
    <row r="74" spans="1:19" s="14" customFormat="1" ht="54.75" customHeight="1" hidden="1" thickBot="1">
      <c r="A74" s="13"/>
      <c r="B74" s="13"/>
      <c r="C74" s="143"/>
      <c r="D74" s="151"/>
      <c r="E74" s="151"/>
      <c r="F74" s="35"/>
      <c r="G74" s="108"/>
      <c r="H74" s="98"/>
      <c r="I74" s="97"/>
      <c r="J74" s="97"/>
      <c r="K74" s="97"/>
      <c r="L74" s="97"/>
      <c r="M74" s="97"/>
      <c r="N74" s="97"/>
      <c r="O74" s="97"/>
      <c r="P74" s="97"/>
      <c r="Q74" s="97"/>
      <c r="R74" s="93">
        <f t="shared" si="3"/>
        <v>0</v>
      </c>
      <c r="S74" s="24"/>
    </row>
    <row r="75" spans="1:19" s="14" customFormat="1" ht="56.25" customHeight="1" hidden="1" thickBot="1">
      <c r="A75" s="13"/>
      <c r="B75" s="13"/>
      <c r="C75" s="143"/>
      <c r="D75" s="151"/>
      <c r="E75" s="151"/>
      <c r="F75" s="41"/>
      <c r="G75" s="108"/>
      <c r="H75" s="120"/>
      <c r="I75" s="106"/>
      <c r="J75" s="106"/>
      <c r="K75" s="106"/>
      <c r="L75" s="106"/>
      <c r="M75" s="106"/>
      <c r="N75" s="106"/>
      <c r="O75" s="106"/>
      <c r="P75" s="106"/>
      <c r="Q75" s="106"/>
      <c r="R75" s="93">
        <f t="shared" si="3"/>
        <v>0</v>
      </c>
      <c r="S75" s="24"/>
    </row>
    <row r="76" spans="1:19" s="14" customFormat="1" ht="66" customHeight="1" thickBot="1">
      <c r="A76" s="13"/>
      <c r="B76" s="13"/>
      <c r="C76" s="144" t="s">
        <v>224</v>
      </c>
      <c r="D76" s="154" t="s">
        <v>225</v>
      </c>
      <c r="E76" s="154" t="s">
        <v>178</v>
      </c>
      <c r="F76" s="38" t="s">
        <v>226</v>
      </c>
      <c r="G76" s="100">
        <v>420000</v>
      </c>
      <c r="H76" s="113">
        <v>420000</v>
      </c>
      <c r="I76" s="107"/>
      <c r="J76" s="107"/>
      <c r="K76" s="107"/>
      <c r="L76" s="107"/>
      <c r="M76" s="107"/>
      <c r="N76" s="107"/>
      <c r="O76" s="107"/>
      <c r="P76" s="107"/>
      <c r="Q76" s="107"/>
      <c r="R76" s="93">
        <f t="shared" si="3"/>
        <v>420000</v>
      </c>
      <c r="S76" s="24"/>
    </row>
    <row r="77" spans="1:19" s="14" customFormat="1" ht="86.25" customHeight="1" thickBot="1">
      <c r="A77" s="13"/>
      <c r="B77" s="13"/>
      <c r="C77" s="143" t="s">
        <v>96</v>
      </c>
      <c r="D77" s="151" t="s">
        <v>38</v>
      </c>
      <c r="E77" s="159" t="s">
        <v>39</v>
      </c>
      <c r="F77" s="45" t="s">
        <v>97</v>
      </c>
      <c r="G77" s="108">
        <v>71950</v>
      </c>
      <c r="H77" s="98">
        <v>71950</v>
      </c>
      <c r="I77" s="97"/>
      <c r="J77" s="97"/>
      <c r="K77" s="97"/>
      <c r="L77" s="97"/>
      <c r="M77" s="97"/>
      <c r="N77" s="97"/>
      <c r="O77" s="97"/>
      <c r="P77" s="97"/>
      <c r="Q77" s="97"/>
      <c r="R77" s="93">
        <f t="shared" si="3"/>
        <v>71950</v>
      </c>
      <c r="S77" s="24"/>
    </row>
    <row r="78" spans="1:19" s="14" customFormat="1" ht="99" customHeight="1" hidden="1" thickBot="1">
      <c r="A78" s="13"/>
      <c r="B78" s="13"/>
      <c r="C78" s="143"/>
      <c r="D78" s="151"/>
      <c r="E78" s="159"/>
      <c r="F78" s="45"/>
      <c r="G78" s="108"/>
      <c r="H78" s="98"/>
      <c r="I78" s="97"/>
      <c r="J78" s="97"/>
      <c r="K78" s="97"/>
      <c r="L78" s="97"/>
      <c r="M78" s="97"/>
      <c r="N78" s="97"/>
      <c r="O78" s="97"/>
      <c r="P78" s="97"/>
      <c r="Q78" s="97"/>
      <c r="R78" s="93">
        <f t="shared" si="3"/>
        <v>0</v>
      </c>
      <c r="S78" s="24"/>
    </row>
    <row r="79" spans="1:19" s="14" customFormat="1" ht="82.5" customHeight="1" hidden="1" thickBot="1">
      <c r="A79" s="13"/>
      <c r="B79" s="13"/>
      <c r="C79" s="143"/>
      <c r="D79" s="151"/>
      <c r="E79" s="151"/>
      <c r="F79" s="35"/>
      <c r="G79" s="108"/>
      <c r="H79" s="98"/>
      <c r="I79" s="97"/>
      <c r="J79" s="97"/>
      <c r="K79" s="97"/>
      <c r="L79" s="97"/>
      <c r="M79" s="97"/>
      <c r="N79" s="97"/>
      <c r="O79" s="97"/>
      <c r="P79" s="97"/>
      <c r="Q79" s="97"/>
      <c r="R79" s="93">
        <f t="shared" si="3"/>
        <v>0</v>
      </c>
      <c r="S79" s="24"/>
    </row>
    <row r="80" spans="1:19" s="14" customFormat="1" ht="127.5" customHeight="1" hidden="1" thickBot="1">
      <c r="A80" s="13"/>
      <c r="B80" s="13"/>
      <c r="C80" s="143"/>
      <c r="D80" s="151"/>
      <c r="E80" s="159"/>
      <c r="F80" s="47"/>
      <c r="G80" s="117"/>
      <c r="H80" s="98"/>
      <c r="I80" s="97"/>
      <c r="J80" s="97"/>
      <c r="K80" s="97"/>
      <c r="L80" s="97"/>
      <c r="M80" s="97"/>
      <c r="N80" s="97"/>
      <c r="O80" s="97"/>
      <c r="P80" s="97"/>
      <c r="Q80" s="97"/>
      <c r="R80" s="93">
        <f t="shared" si="3"/>
        <v>0</v>
      </c>
      <c r="S80" s="24"/>
    </row>
    <row r="81" spans="1:19" s="14" customFormat="1" ht="99.75" customHeight="1" hidden="1" thickBot="1">
      <c r="A81" s="13"/>
      <c r="B81" s="13"/>
      <c r="C81" s="143"/>
      <c r="D81" s="151"/>
      <c r="E81" s="159"/>
      <c r="F81" s="45"/>
      <c r="G81" s="97"/>
      <c r="H81" s="98"/>
      <c r="I81" s="97"/>
      <c r="J81" s="97"/>
      <c r="K81" s="97"/>
      <c r="L81" s="97"/>
      <c r="M81" s="97"/>
      <c r="N81" s="97"/>
      <c r="O81" s="97"/>
      <c r="P81" s="97"/>
      <c r="Q81" s="97"/>
      <c r="R81" s="93">
        <f t="shared" si="3"/>
        <v>0</v>
      </c>
      <c r="S81" s="24"/>
    </row>
    <row r="82" spans="1:19" s="14" customFormat="1" ht="172.5" customHeight="1" hidden="1" thickBot="1">
      <c r="A82" s="13"/>
      <c r="B82" s="13"/>
      <c r="C82" s="143"/>
      <c r="D82" s="151"/>
      <c r="E82" s="159"/>
      <c r="F82" s="47"/>
      <c r="G82" s="111"/>
      <c r="H82" s="98"/>
      <c r="I82" s="97"/>
      <c r="J82" s="97"/>
      <c r="K82" s="97"/>
      <c r="L82" s="97"/>
      <c r="M82" s="97"/>
      <c r="N82" s="97"/>
      <c r="O82" s="97"/>
      <c r="P82" s="97"/>
      <c r="Q82" s="97"/>
      <c r="R82" s="93">
        <f t="shared" si="3"/>
        <v>0</v>
      </c>
      <c r="S82" s="24"/>
    </row>
    <row r="83" spans="1:19" s="14" customFormat="1" ht="166.5" customHeight="1" hidden="1" thickBot="1">
      <c r="A83" s="13"/>
      <c r="B83" s="13"/>
      <c r="C83" s="143"/>
      <c r="D83" s="151"/>
      <c r="E83" s="159"/>
      <c r="F83" s="46"/>
      <c r="G83" s="97"/>
      <c r="H83" s="98"/>
      <c r="I83" s="97"/>
      <c r="J83" s="97"/>
      <c r="K83" s="97"/>
      <c r="L83" s="97"/>
      <c r="M83" s="97"/>
      <c r="N83" s="97"/>
      <c r="O83" s="97"/>
      <c r="P83" s="97"/>
      <c r="Q83" s="97"/>
      <c r="R83" s="93">
        <f aca="true" t="shared" si="7" ref="R83:R127">G83+L83</f>
        <v>0</v>
      </c>
      <c r="S83" s="24"/>
    </row>
    <row r="84" spans="1:19" s="59" customFormat="1" ht="27" customHeight="1" thickBot="1">
      <c r="A84" s="57"/>
      <c r="B84" s="57"/>
      <c r="C84" s="143" t="s">
        <v>151</v>
      </c>
      <c r="D84" s="151" t="s">
        <v>140</v>
      </c>
      <c r="E84" s="151" t="s">
        <v>26</v>
      </c>
      <c r="F84" s="70" t="s">
        <v>58</v>
      </c>
      <c r="G84" s="99">
        <f>G85</f>
        <v>1494000</v>
      </c>
      <c r="H84" s="103">
        <f>H85</f>
        <v>1494000</v>
      </c>
      <c r="I84" s="99"/>
      <c r="J84" s="99"/>
      <c r="K84" s="99"/>
      <c r="L84" s="99"/>
      <c r="M84" s="99"/>
      <c r="N84" s="99"/>
      <c r="O84" s="99"/>
      <c r="P84" s="99"/>
      <c r="Q84" s="99"/>
      <c r="R84" s="93">
        <f t="shared" si="7"/>
        <v>1494000</v>
      </c>
      <c r="S84" s="58"/>
    </row>
    <row r="85" spans="1:19" s="14" customFormat="1" ht="71.25" customHeight="1" thickBot="1">
      <c r="A85" s="13"/>
      <c r="B85" s="13"/>
      <c r="C85" s="143" t="s">
        <v>152</v>
      </c>
      <c r="D85" s="151" t="s">
        <v>141</v>
      </c>
      <c r="E85" s="159" t="s">
        <v>26</v>
      </c>
      <c r="F85" s="45" t="s">
        <v>153</v>
      </c>
      <c r="G85" s="100">
        <v>1494000</v>
      </c>
      <c r="H85" s="98">
        <v>1494000</v>
      </c>
      <c r="I85" s="97"/>
      <c r="J85" s="97"/>
      <c r="K85" s="97"/>
      <c r="L85" s="97"/>
      <c r="M85" s="97"/>
      <c r="N85" s="97"/>
      <c r="O85" s="97"/>
      <c r="P85" s="97"/>
      <c r="Q85" s="97"/>
      <c r="R85" s="93">
        <f t="shared" si="7"/>
        <v>1494000</v>
      </c>
      <c r="S85" s="24"/>
    </row>
    <row r="86" spans="1:19" s="14" customFormat="1" ht="69" customHeight="1" thickBot="1">
      <c r="A86" s="13"/>
      <c r="B86" s="13"/>
      <c r="C86" s="143" t="s">
        <v>98</v>
      </c>
      <c r="D86" s="151" t="s">
        <v>31</v>
      </c>
      <c r="E86" s="151" t="s">
        <v>15</v>
      </c>
      <c r="F86" s="35" t="s">
        <v>251</v>
      </c>
      <c r="G86" s="108">
        <v>21400</v>
      </c>
      <c r="H86" s="98">
        <v>21400</v>
      </c>
      <c r="I86" s="97"/>
      <c r="J86" s="97"/>
      <c r="K86" s="97"/>
      <c r="L86" s="97"/>
      <c r="M86" s="97"/>
      <c r="N86" s="97"/>
      <c r="O86" s="97"/>
      <c r="P86" s="97"/>
      <c r="Q86" s="97"/>
      <c r="R86" s="93">
        <f t="shared" si="7"/>
        <v>21400</v>
      </c>
      <c r="S86" s="24"/>
    </row>
    <row r="87" spans="1:19" s="59" customFormat="1" ht="126" customHeight="1" thickBot="1">
      <c r="A87" s="57"/>
      <c r="B87" s="57"/>
      <c r="C87" s="143" t="s">
        <v>99</v>
      </c>
      <c r="D87" s="151" t="s">
        <v>37</v>
      </c>
      <c r="E87" s="151"/>
      <c r="F87" s="38" t="s">
        <v>154</v>
      </c>
      <c r="G87" s="118">
        <f aca="true" t="shared" si="8" ref="G87:L87">G89</f>
        <v>3647200</v>
      </c>
      <c r="H87" s="103">
        <f t="shared" si="8"/>
        <v>3647200</v>
      </c>
      <c r="I87" s="99">
        <f t="shared" si="8"/>
        <v>2916000</v>
      </c>
      <c r="J87" s="99">
        <f t="shared" si="8"/>
        <v>12020</v>
      </c>
      <c r="K87" s="99">
        <f t="shared" si="8"/>
        <v>0</v>
      </c>
      <c r="L87" s="99">
        <f t="shared" si="8"/>
        <v>0</v>
      </c>
      <c r="M87" s="99"/>
      <c r="N87" s="99">
        <f>N89</f>
        <v>0</v>
      </c>
      <c r="O87" s="99">
        <f>O89</f>
        <v>0</v>
      </c>
      <c r="P87" s="99">
        <f>P89</f>
        <v>0</v>
      </c>
      <c r="Q87" s="99">
        <f>Q89</f>
        <v>0</v>
      </c>
      <c r="R87" s="93">
        <f t="shared" si="7"/>
        <v>3647200</v>
      </c>
      <c r="S87" s="58"/>
    </row>
    <row r="88" spans="1:19" s="62" customFormat="1" ht="104.25" customHeight="1" thickBot="1">
      <c r="A88" s="21"/>
      <c r="B88" s="21"/>
      <c r="C88" s="143" t="s">
        <v>237</v>
      </c>
      <c r="D88" s="151" t="s">
        <v>143</v>
      </c>
      <c r="E88" s="151" t="s">
        <v>15</v>
      </c>
      <c r="F88" s="63" t="s">
        <v>238</v>
      </c>
      <c r="G88" s="108">
        <v>199000</v>
      </c>
      <c r="H88" s="98">
        <v>199000</v>
      </c>
      <c r="I88" s="97"/>
      <c r="J88" s="97"/>
      <c r="K88" s="97"/>
      <c r="L88" s="97"/>
      <c r="M88" s="97"/>
      <c r="N88" s="97"/>
      <c r="O88" s="97"/>
      <c r="P88" s="97"/>
      <c r="Q88" s="97"/>
      <c r="R88" s="93">
        <f t="shared" si="7"/>
        <v>199000</v>
      </c>
      <c r="S88" s="24"/>
    </row>
    <row r="89" spans="1:19" s="14" customFormat="1" ht="120" customHeight="1" thickBot="1">
      <c r="A89" s="13"/>
      <c r="B89" s="13"/>
      <c r="C89" s="143" t="s">
        <v>100</v>
      </c>
      <c r="D89" s="151" t="s">
        <v>32</v>
      </c>
      <c r="E89" s="151" t="s">
        <v>24</v>
      </c>
      <c r="F89" s="35" t="s">
        <v>101</v>
      </c>
      <c r="G89" s="108">
        <v>3647200</v>
      </c>
      <c r="H89" s="98">
        <v>3647200</v>
      </c>
      <c r="I89" s="97">
        <v>2916000</v>
      </c>
      <c r="J89" s="97">
        <v>12020</v>
      </c>
      <c r="K89" s="97"/>
      <c r="L89" s="97"/>
      <c r="M89" s="97"/>
      <c r="N89" s="97"/>
      <c r="O89" s="97"/>
      <c r="P89" s="97"/>
      <c r="Q89" s="97"/>
      <c r="R89" s="93">
        <f t="shared" si="7"/>
        <v>3647200</v>
      </c>
      <c r="S89" s="24"/>
    </row>
    <row r="90" spans="1:19" s="14" customFormat="1" ht="147" customHeight="1" thickBot="1">
      <c r="A90" s="13"/>
      <c r="B90" s="13"/>
      <c r="C90" s="143" t="s">
        <v>102</v>
      </c>
      <c r="D90" s="151" t="s">
        <v>14</v>
      </c>
      <c r="E90" s="151" t="s">
        <v>22</v>
      </c>
      <c r="F90" s="41" t="s">
        <v>155</v>
      </c>
      <c r="G90" s="108">
        <v>334000</v>
      </c>
      <c r="H90" s="98">
        <v>334000</v>
      </c>
      <c r="I90" s="99"/>
      <c r="J90" s="99"/>
      <c r="K90" s="99"/>
      <c r="L90" s="99"/>
      <c r="M90" s="99"/>
      <c r="N90" s="99"/>
      <c r="O90" s="99"/>
      <c r="P90" s="99"/>
      <c r="Q90" s="99"/>
      <c r="R90" s="93">
        <f t="shared" si="7"/>
        <v>334000</v>
      </c>
      <c r="S90" s="24"/>
    </row>
    <row r="91" spans="1:19" s="14" customFormat="1" ht="9" customHeight="1" hidden="1" thickBot="1">
      <c r="A91" s="13"/>
      <c r="B91" s="13"/>
      <c r="C91" s="143"/>
      <c r="D91" s="151"/>
      <c r="E91" s="151"/>
      <c r="F91" s="38"/>
      <c r="G91" s="119"/>
      <c r="H91" s="98"/>
      <c r="I91" s="97"/>
      <c r="J91" s="97"/>
      <c r="K91" s="97"/>
      <c r="L91" s="97"/>
      <c r="M91" s="97"/>
      <c r="N91" s="97"/>
      <c r="O91" s="97"/>
      <c r="P91" s="97"/>
      <c r="Q91" s="97"/>
      <c r="R91" s="93">
        <f t="shared" si="7"/>
        <v>0</v>
      </c>
      <c r="S91" s="24"/>
    </row>
    <row r="92" spans="1:19" s="59" customFormat="1" ht="66" customHeight="1" thickBot="1">
      <c r="A92" s="57"/>
      <c r="B92" s="57"/>
      <c r="C92" s="143" t="s">
        <v>104</v>
      </c>
      <c r="D92" s="151" t="s">
        <v>103</v>
      </c>
      <c r="E92" s="151"/>
      <c r="F92" s="38" t="s">
        <v>156</v>
      </c>
      <c r="G92" s="105">
        <f>G93</f>
        <v>48082</v>
      </c>
      <c r="H92" s="103">
        <f>H93</f>
        <v>48082</v>
      </c>
      <c r="I92" s="99"/>
      <c r="J92" s="99"/>
      <c r="K92" s="99"/>
      <c r="L92" s="99"/>
      <c r="M92" s="99"/>
      <c r="N92" s="99"/>
      <c r="O92" s="99"/>
      <c r="P92" s="99"/>
      <c r="Q92" s="99"/>
      <c r="R92" s="93">
        <f t="shared" si="7"/>
        <v>48082</v>
      </c>
      <c r="S92" s="58"/>
    </row>
    <row r="93" spans="1:19" s="14" customFormat="1" ht="120.75" customHeight="1" thickBot="1">
      <c r="A93" s="13"/>
      <c r="B93" s="13"/>
      <c r="C93" s="143" t="s">
        <v>158</v>
      </c>
      <c r="D93" s="151" t="s">
        <v>157</v>
      </c>
      <c r="E93" s="151" t="s">
        <v>22</v>
      </c>
      <c r="F93" s="35" t="s">
        <v>261</v>
      </c>
      <c r="G93" s="106">
        <v>48082</v>
      </c>
      <c r="H93" s="98">
        <v>48082</v>
      </c>
      <c r="I93" s="97"/>
      <c r="J93" s="97"/>
      <c r="K93" s="97"/>
      <c r="L93" s="97"/>
      <c r="M93" s="97"/>
      <c r="N93" s="97"/>
      <c r="O93" s="97"/>
      <c r="P93" s="97"/>
      <c r="Q93" s="97"/>
      <c r="R93" s="93">
        <f t="shared" si="7"/>
        <v>48082</v>
      </c>
      <c r="S93" s="24"/>
    </row>
    <row r="94" spans="1:19" s="14" customFormat="1" ht="150" customHeight="1" thickBot="1">
      <c r="A94" s="13"/>
      <c r="B94" s="13"/>
      <c r="C94" s="143" t="s">
        <v>160</v>
      </c>
      <c r="D94" s="151" t="s">
        <v>159</v>
      </c>
      <c r="E94" s="151" t="s">
        <v>30</v>
      </c>
      <c r="F94" s="41" t="s">
        <v>105</v>
      </c>
      <c r="G94" s="108">
        <v>66000</v>
      </c>
      <c r="H94" s="120">
        <v>66000</v>
      </c>
      <c r="I94" s="106"/>
      <c r="J94" s="106"/>
      <c r="K94" s="106"/>
      <c r="L94" s="106"/>
      <c r="M94" s="106"/>
      <c r="N94" s="106"/>
      <c r="O94" s="106"/>
      <c r="P94" s="106"/>
      <c r="Q94" s="106"/>
      <c r="R94" s="93">
        <f t="shared" si="7"/>
        <v>66000</v>
      </c>
      <c r="S94" s="25"/>
    </row>
    <row r="95" spans="1:19" s="14" customFormat="1" ht="17.25" customHeight="1" hidden="1" thickBot="1">
      <c r="A95" s="13"/>
      <c r="B95" s="13"/>
      <c r="C95" s="144"/>
      <c r="D95" s="154"/>
      <c r="E95" s="154"/>
      <c r="F95" s="34"/>
      <c r="G95" s="116"/>
      <c r="H95" s="121"/>
      <c r="I95" s="116"/>
      <c r="J95" s="116"/>
      <c r="K95" s="116"/>
      <c r="L95" s="116"/>
      <c r="M95" s="116"/>
      <c r="N95" s="116"/>
      <c r="O95" s="116"/>
      <c r="P95" s="116"/>
      <c r="Q95" s="116"/>
      <c r="R95" s="93">
        <f t="shared" si="7"/>
        <v>0</v>
      </c>
      <c r="S95" s="27"/>
    </row>
    <row r="96" spans="1:19" s="14" customFormat="1" ht="83.25" customHeight="1" thickBot="1">
      <c r="A96" s="13"/>
      <c r="B96" s="13"/>
      <c r="C96" s="144" t="s">
        <v>227</v>
      </c>
      <c r="D96" s="154" t="s">
        <v>228</v>
      </c>
      <c r="E96" s="154" t="s">
        <v>178</v>
      </c>
      <c r="F96" s="32" t="s">
        <v>229</v>
      </c>
      <c r="G96" s="108">
        <v>37000</v>
      </c>
      <c r="H96" s="113">
        <v>37000</v>
      </c>
      <c r="I96" s="107"/>
      <c r="J96" s="107"/>
      <c r="K96" s="107"/>
      <c r="L96" s="107"/>
      <c r="M96" s="107"/>
      <c r="N96" s="107"/>
      <c r="O96" s="107"/>
      <c r="P96" s="107"/>
      <c r="Q96" s="107"/>
      <c r="R96" s="93">
        <f t="shared" si="7"/>
        <v>37000</v>
      </c>
      <c r="S96" s="24"/>
    </row>
    <row r="97" spans="1:19" s="59" customFormat="1" ht="33.75" customHeight="1" thickBot="1">
      <c r="A97" s="57"/>
      <c r="B97" s="57"/>
      <c r="C97" s="160" t="s">
        <v>195</v>
      </c>
      <c r="D97" s="161"/>
      <c r="E97" s="160"/>
      <c r="F97" s="55" t="s">
        <v>196</v>
      </c>
      <c r="G97" s="118">
        <f>G98+G99+G100+G102+G103</f>
        <v>4483046</v>
      </c>
      <c r="H97" s="118">
        <f>H98+H99+H100+H102+H103</f>
        <v>4483046</v>
      </c>
      <c r="I97" s="118">
        <f>I98+I99+I100+I102+I103</f>
        <v>2942100</v>
      </c>
      <c r="J97" s="118">
        <f>J98+J99+J100+J102+J103</f>
        <v>16700</v>
      </c>
      <c r="K97" s="118">
        <f>K98+K99+K100+K102+K103</f>
        <v>0</v>
      </c>
      <c r="L97" s="118">
        <f>L98</f>
        <v>0</v>
      </c>
      <c r="M97" s="118">
        <f>M98</f>
        <v>0</v>
      </c>
      <c r="N97" s="118">
        <f>N105</f>
        <v>0</v>
      </c>
      <c r="O97" s="118">
        <f>O105</f>
        <v>0</v>
      </c>
      <c r="P97" s="118">
        <f>P105</f>
        <v>0</v>
      </c>
      <c r="Q97" s="118">
        <f>Q98</f>
        <v>0</v>
      </c>
      <c r="R97" s="93">
        <f t="shared" si="7"/>
        <v>4483046</v>
      </c>
      <c r="S97" s="58"/>
    </row>
    <row r="98" spans="1:19" s="14" customFormat="1" ht="73.5" customHeight="1" thickBot="1">
      <c r="A98" s="13"/>
      <c r="B98" s="13"/>
      <c r="C98" s="160" t="s">
        <v>197</v>
      </c>
      <c r="D98" s="161" t="s">
        <v>56</v>
      </c>
      <c r="E98" s="160" t="s">
        <v>9</v>
      </c>
      <c r="F98" s="34" t="s">
        <v>57</v>
      </c>
      <c r="G98" s="107">
        <v>3665186</v>
      </c>
      <c r="H98" s="107">
        <v>3665186</v>
      </c>
      <c r="I98" s="107">
        <v>2942100</v>
      </c>
      <c r="J98" s="107">
        <v>16700</v>
      </c>
      <c r="K98" s="99"/>
      <c r="L98" s="97"/>
      <c r="M98" s="99"/>
      <c r="N98" s="99"/>
      <c r="O98" s="99"/>
      <c r="P98" s="99"/>
      <c r="Q98" s="97"/>
      <c r="R98" s="93">
        <f t="shared" si="7"/>
        <v>3665186</v>
      </c>
      <c r="S98" s="24"/>
    </row>
    <row r="99" spans="1:19" s="14" customFormat="1" ht="48.75" customHeight="1" thickBot="1">
      <c r="A99" s="13"/>
      <c r="B99" s="13"/>
      <c r="C99" s="160" t="s">
        <v>198</v>
      </c>
      <c r="D99" s="161" t="s">
        <v>135</v>
      </c>
      <c r="E99" s="160" t="s">
        <v>21</v>
      </c>
      <c r="F99" s="65" t="s">
        <v>132</v>
      </c>
      <c r="G99" s="107">
        <v>80000</v>
      </c>
      <c r="H99" s="107">
        <v>80000</v>
      </c>
      <c r="I99" s="99"/>
      <c r="J99" s="99"/>
      <c r="K99" s="99"/>
      <c r="L99" s="99"/>
      <c r="M99" s="99"/>
      <c r="N99" s="99"/>
      <c r="O99" s="99"/>
      <c r="P99" s="99"/>
      <c r="Q99" s="99"/>
      <c r="R99" s="93">
        <f t="shared" si="7"/>
        <v>80000</v>
      </c>
      <c r="S99" s="95">
        <v>1873720</v>
      </c>
    </row>
    <row r="100" spans="1:19" s="59" customFormat="1" ht="48.75" customHeight="1" thickBot="1">
      <c r="A100" s="57"/>
      <c r="B100" s="57"/>
      <c r="C100" s="143" t="s">
        <v>201</v>
      </c>
      <c r="D100" s="151" t="s">
        <v>41</v>
      </c>
      <c r="E100" s="151"/>
      <c r="F100" s="65" t="s">
        <v>54</v>
      </c>
      <c r="G100" s="67">
        <f>G101</f>
        <v>158060</v>
      </c>
      <c r="H100" s="67">
        <f>H101</f>
        <v>158060</v>
      </c>
      <c r="I100" s="99"/>
      <c r="J100" s="99"/>
      <c r="K100" s="99"/>
      <c r="L100" s="99"/>
      <c r="M100" s="99"/>
      <c r="N100" s="99"/>
      <c r="O100" s="99"/>
      <c r="P100" s="99"/>
      <c r="Q100" s="99"/>
      <c r="R100" s="93">
        <f t="shared" si="7"/>
        <v>158060</v>
      </c>
      <c r="S100" s="58"/>
    </row>
    <row r="101" spans="1:19" s="14" customFormat="1" ht="65.25" customHeight="1" thickBot="1">
      <c r="A101" s="13"/>
      <c r="B101" s="13"/>
      <c r="C101" s="144" t="s">
        <v>202</v>
      </c>
      <c r="D101" s="154" t="s">
        <v>12</v>
      </c>
      <c r="E101" s="154" t="s">
        <v>13</v>
      </c>
      <c r="F101" s="37" t="s">
        <v>55</v>
      </c>
      <c r="G101" s="107">
        <v>158060</v>
      </c>
      <c r="H101" s="107">
        <v>158060</v>
      </c>
      <c r="I101" s="99"/>
      <c r="J101" s="99"/>
      <c r="K101" s="99"/>
      <c r="L101" s="99"/>
      <c r="M101" s="99"/>
      <c r="N101" s="99"/>
      <c r="O101" s="99"/>
      <c r="P101" s="99"/>
      <c r="Q101" s="99"/>
      <c r="R101" s="93">
        <f t="shared" si="7"/>
        <v>158060</v>
      </c>
      <c r="S101" s="24"/>
    </row>
    <row r="102" spans="1:19" s="14" customFormat="1" ht="149.25" customHeight="1" thickBot="1">
      <c r="A102" s="13"/>
      <c r="B102" s="13"/>
      <c r="C102" s="160" t="s">
        <v>199</v>
      </c>
      <c r="D102" s="161" t="s">
        <v>59</v>
      </c>
      <c r="E102" s="160" t="s">
        <v>13</v>
      </c>
      <c r="F102" s="38" t="s">
        <v>60</v>
      </c>
      <c r="G102" s="107">
        <v>500000</v>
      </c>
      <c r="H102" s="107">
        <v>500000</v>
      </c>
      <c r="I102" s="99"/>
      <c r="J102" s="99"/>
      <c r="K102" s="99"/>
      <c r="L102" s="99"/>
      <c r="M102" s="99"/>
      <c r="N102" s="99"/>
      <c r="O102" s="99"/>
      <c r="P102" s="99"/>
      <c r="Q102" s="99"/>
      <c r="R102" s="93">
        <f t="shared" si="7"/>
        <v>500000</v>
      </c>
      <c r="S102" s="24"/>
    </row>
    <row r="103" spans="1:19" s="59" customFormat="1" ht="45" customHeight="1" thickBot="1">
      <c r="A103" s="57"/>
      <c r="B103" s="57"/>
      <c r="C103" s="145" t="s">
        <v>203</v>
      </c>
      <c r="D103" s="162" t="s">
        <v>140</v>
      </c>
      <c r="E103" s="162"/>
      <c r="F103" s="71" t="s">
        <v>58</v>
      </c>
      <c r="G103" s="67">
        <f>G104</f>
        <v>79800</v>
      </c>
      <c r="H103" s="67">
        <f>H104</f>
        <v>79800</v>
      </c>
      <c r="I103" s="99"/>
      <c r="J103" s="99"/>
      <c r="K103" s="99"/>
      <c r="L103" s="99"/>
      <c r="M103" s="99"/>
      <c r="N103" s="99"/>
      <c r="O103" s="99"/>
      <c r="P103" s="99"/>
      <c r="Q103" s="99"/>
      <c r="R103" s="93">
        <f t="shared" si="7"/>
        <v>79800</v>
      </c>
      <c r="S103" s="58"/>
    </row>
    <row r="104" spans="1:19" s="14" customFormat="1" ht="65.25" customHeight="1" thickBot="1">
      <c r="A104" s="13"/>
      <c r="B104" s="13"/>
      <c r="C104" s="160" t="s">
        <v>200</v>
      </c>
      <c r="D104" s="161" t="s">
        <v>141</v>
      </c>
      <c r="E104" s="163" t="s">
        <v>26</v>
      </c>
      <c r="F104" s="50" t="s">
        <v>219</v>
      </c>
      <c r="G104" s="107">
        <v>79800</v>
      </c>
      <c r="H104" s="107">
        <v>79800</v>
      </c>
      <c r="I104" s="99"/>
      <c r="J104" s="99"/>
      <c r="K104" s="99"/>
      <c r="L104" s="99"/>
      <c r="M104" s="99"/>
      <c r="N104" s="99"/>
      <c r="O104" s="99"/>
      <c r="P104" s="99"/>
      <c r="Q104" s="99"/>
      <c r="R104" s="93">
        <f t="shared" si="7"/>
        <v>79800</v>
      </c>
      <c r="S104" s="24"/>
    </row>
    <row r="105" spans="1:19" s="14" customFormat="1" ht="342" customHeight="1" hidden="1" thickBot="1">
      <c r="A105" s="13"/>
      <c r="B105" s="13"/>
      <c r="C105" s="156" t="s">
        <v>213</v>
      </c>
      <c r="D105" s="160" t="s">
        <v>146</v>
      </c>
      <c r="E105" s="164"/>
      <c r="F105" s="45"/>
      <c r="G105" s="107"/>
      <c r="H105" s="113"/>
      <c r="I105" s="99"/>
      <c r="J105" s="99"/>
      <c r="K105" s="99"/>
      <c r="L105" s="97"/>
      <c r="M105" s="97"/>
      <c r="N105" s="97"/>
      <c r="O105" s="99"/>
      <c r="P105" s="99"/>
      <c r="Q105" s="99"/>
      <c r="R105" s="93">
        <f t="shared" si="7"/>
        <v>0</v>
      </c>
      <c r="S105" s="24"/>
    </row>
    <row r="106" spans="1:19" s="59" customFormat="1" ht="54.75" customHeight="1" thickBot="1">
      <c r="A106" s="57"/>
      <c r="B106" s="57"/>
      <c r="C106" s="143" t="s">
        <v>106</v>
      </c>
      <c r="D106" s="154"/>
      <c r="E106" s="154"/>
      <c r="F106" s="40" t="s">
        <v>254</v>
      </c>
      <c r="G106" s="99">
        <f>G107+G108+G109+G110</f>
        <v>9732530</v>
      </c>
      <c r="H106" s="99">
        <f aca="true" t="shared" si="9" ref="H106:Q106">H107+H108+H109+H110</f>
        <v>9732530</v>
      </c>
      <c r="I106" s="99">
        <f t="shared" si="9"/>
        <v>5788286</v>
      </c>
      <c r="J106" s="99">
        <f t="shared" si="9"/>
        <v>543700</v>
      </c>
      <c r="K106" s="99">
        <f t="shared" si="9"/>
        <v>0</v>
      </c>
      <c r="L106" s="99">
        <f t="shared" si="9"/>
        <v>111000</v>
      </c>
      <c r="M106" s="99">
        <f t="shared" si="9"/>
        <v>97000</v>
      </c>
      <c r="N106" s="99">
        <f t="shared" si="9"/>
        <v>14000</v>
      </c>
      <c r="O106" s="99">
        <f t="shared" si="9"/>
        <v>0</v>
      </c>
      <c r="P106" s="99">
        <f t="shared" si="9"/>
        <v>0</v>
      </c>
      <c r="Q106" s="99">
        <f t="shared" si="9"/>
        <v>97000</v>
      </c>
      <c r="R106" s="93">
        <f t="shared" si="7"/>
        <v>9843530</v>
      </c>
      <c r="S106" s="58"/>
    </row>
    <row r="107" spans="1:19" s="14" customFormat="1" ht="36" customHeight="1" thickBot="1">
      <c r="A107" s="13"/>
      <c r="B107" s="13"/>
      <c r="C107" s="143" t="s">
        <v>111</v>
      </c>
      <c r="D107" s="151" t="s">
        <v>107</v>
      </c>
      <c r="E107" s="151" t="s">
        <v>34</v>
      </c>
      <c r="F107" s="34" t="s">
        <v>108</v>
      </c>
      <c r="G107" s="107">
        <v>3711160</v>
      </c>
      <c r="H107" s="98">
        <v>3711160</v>
      </c>
      <c r="I107" s="97">
        <v>2848736</v>
      </c>
      <c r="J107" s="97">
        <v>137400</v>
      </c>
      <c r="K107" s="97"/>
      <c r="L107" s="97">
        <v>88000</v>
      </c>
      <c r="M107" s="97">
        <v>82000</v>
      </c>
      <c r="N107" s="97">
        <v>6000</v>
      </c>
      <c r="O107" s="97"/>
      <c r="P107" s="97"/>
      <c r="Q107" s="97">
        <v>82000</v>
      </c>
      <c r="R107" s="93">
        <f t="shared" si="7"/>
        <v>3799160</v>
      </c>
      <c r="S107" s="24"/>
    </row>
    <row r="108" spans="1:19" s="14" customFormat="1" ht="41.25" customHeight="1" thickBot="1">
      <c r="A108" s="13"/>
      <c r="B108" s="13"/>
      <c r="C108" s="143" t="s">
        <v>110</v>
      </c>
      <c r="D108" s="151" t="s">
        <v>109</v>
      </c>
      <c r="E108" s="151" t="s">
        <v>34</v>
      </c>
      <c r="F108" s="35" t="s">
        <v>112</v>
      </c>
      <c r="G108" s="97">
        <v>810000</v>
      </c>
      <c r="H108" s="98">
        <v>810000</v>
      </c>
      <c r="I108" s="97">
        <v>477050</v>
      </c>
      <c r="J108" s="97">
        <v>187400</v>
      </c>
      <c r="K108" s="97"/>
      <c r="L108" s="97">
        <v>4000</v>
      </c>
      <c r="M108" s="97"/>
      <c r="N108" s="97">
        <v>4000</v>
      </c>
      <c r="O108" s="97"/>
      <c r="P108" s="97"/>
      <c r="Q108" s="97"/>
      <c r="R108" s="93">
        <f t="shared" si="7"/>
        <v>814000</v>
      </c>
      <c r="S108" s="24"/>
    </row>
    <row r="109" spans="1:19" s="59" customFormat="1" ht="48" customHeight="1" thickBot="1">
      <c r="A109" s="57"/>
      <c r="B109" s="57"/>
      <c r="C109" s="143" t="s">
        <v>114</v>
      </c>
      <c r="D109" s="151" t="s">
        <v>113</v>
      </c>
      <c r="E109" s="151"/>
      <c r="F109" s="42" t="s">
        <v>115</v>
      </c>
      <c r="G109" s="99">
        <f>G111+G112</f>
        <v>3652970</v>
      </c>
      <c r="H109" s="99">
        <f aca="true" t="shared" si="10" ref="H109:Q109">H111+H112</f>
        <v>3652970</v>
      </c>
      <c r="I109" s="99">
        <f t="shared" si="10"/>
        <v>1292500</v>
      </c>
      <c r="J109" s="99">
        <f t="shared" si="10"/>
        <v>124900</v>
      </c>
      <c r="K109" s="99">
        <f t="shared" si="10"/>
        <v>0</v>
      </c>
      <c r="L109" s="99">
        <f t="shared" si="10"/>
        <v>19000</v>
      </c>
      <c r="M109" s="99">
        <f t="shared" si="10"/>
        <v>15000</v>
      </c>
      <c r="N109" s="99">
        <f t="shared" si="10"/>
        <v>4000</v>
      </c>
      <c r="O109" s="99">
        <f t="shared" si="10"/>
        <v>0</v>
      </c>
      <c r="P109" s="99">
        <f t="shared" si="10"/>
        <v>0</v>
      </c>
      <c r="Q109" s="99">
        <f t="shared" si="10"/>
        <v>15000</v>
      </c>
      <c r="R109" s="93">
        <f t="shared" si="7"/>
        <v>3671970</v>
      </c>
      <c r="S109" s="58"/>
    </row>
    <row r="110" spans="1:19" s="59" customFormat="1" ht="82.5" customHeight="1" thickBot="1">
      <c r="A110" s="57"/>
      <c r="B110" s="57"/>
      <c r="C110" s="143" t="s">
        <v>239</v>
      </c>
      <c r="D110" s="151" t="s">
        <v>240</v>
      </c>
      <c r="E110" s="151" t="s">
        <v>242</v>
      </c>
      <c r="F110" s="42" t="s">
        <v>241</v>
      </c>
      <c r="G110" s="97">
        <v>1558400</v>
      </c>
      <c r="H110" s="98">
        <v>1558400</v>
      </c>
      <c r="I110" s="97">
        <v>1170000</v>
      </c>
      <c r="J110" s="97">
        <v>94000</v>
      </c>
      <c r="K110" s="97"/>
      <c r="L110" s="97"/>
      <c r="M110" s="97"/>
      <c r="N110" s="97"/>
      <c r="O110" s="97"/>
      <c r="P110" s="97"/>
      <c r="Q110" s="97"/>
      <c r="R110" s="106">
        <f t="shared" si="7"/>
        <v>1558400</v>
      </c>
      <c r="S110" s="58"/>
    </row>
    <row r="111" spans="1:19" s="14" customFormat="1" ht="67.5" customHeight="1" thickBot="1">
      <c r="A111" s="13"/>
      <c r="B111" s="13"/>
      <c r="C111" s="143" t="s">
        <v>162</v>
      </c>
      <c r="D111" s="151" t="s">
        <v>161</v>
      </c>
      <c r="E111" s="151" t="s">
        <v>35</v>
      </c>
      <c r="F111" s="42" t="s">
        <v>163</v>
      </c>
      <c r="G111" s="97">
        <v>3152970</v>
      </c>
      <c r="H111" s="98">
        <v>3152970</v>
      </c>
      <c r="I111" s="97">
        <v>1292500</v>
      </c>
      <c r="J111" s="97">
        <v>124900</v>
      </c>
      <c r="K111" s="97"/>
      <c r="L111" s="97">
        <v>19000</v>
      </c>
      <c r="M111" s="97">
        <v>15000</v>
      </c>
      <c r="N111" s="97">
        <v>4000</v>
      </c>
      <c r="O111" s="97"/>
      <c r="P111" s="97"/>
      <c r="Q111" s="97">
        <v>15000</v>
      </c>
      <c r="R111" s="93">
        <f t="shared" si="7"/>
        <v>3171970</v>
      </c>
      <c r="S111" s="24"/>
    </row>
    <row r="112" spans="1:19" s="14" customFormat="1" ht="42" customHeight="1" thickBot="1">
      <c r="A112" s="13"/>
      <c r="B112" s="13"/>
      <c r="C112" s="143" t="s">
        <v>165</v>
      </c>
      <c r="D112" s="151" t="s">
        <v>164</v>
      </c>
      <c r="E112" s="151" t="s">
        <v>35</v>
      </c>
      <c r="F112" s="32" t="s">
        <v>166</v>
      </c>
      <c r="G112" s="110">
        <v>500000</v>
      </c>
      <c r="H112" s="98">
        <v>500000</v>
      </c>
      <c r="I112" s="97"/>
      <c r="J112" s="97"/>
      <c r="K112" s="97"/>
      <c r="L112" s="97"/>
      <c r="M112" s="97"/>
      <c r="N112" s="97"/>
      <c r="O112" s="97"/>
      <c r="P112" s="97"/>
      <c r="Q112" s="97"/>
      <c r="R112" s="93">
        <f t="shared" si="7"/>
        <v>500000</v>
      </c>
      <c r="S112" s="24"/>
    </row>
    <row r="113" spans="1:19" s="59" customFormat="1" ht="50.25" customHeight="1" thickBot="1">
      <c r="A113" s="57"/>
      <c r="B113" s="57"/>
      <c r="C113" s="143" t="s">
        <v>116</v>
      </c>
      <c r="D113" s="151"/>
      <c r="E113" s="151"/>
      <c r="F113" s="72" t="s">
        <v>118</v>
      </c>
      <c r="G113" s="99">
        <f>G114+G115++G117+G118</f>
        <v>19484600</v>
      </c>
      <c r="H113" s="99">
        <f>H114+H115++H117+H118</f>
        <v>19484600</v>
      </c>
      <c r="I113" s="99">
        <f>I114+I115++I117+I118</f>
        <v>3821600</v>
      </c>
      <c r="J113" s="99">
        <f>J114+J115+J117</f>
        <v>2680000</v>
      </c>
      <c r="K113" s="99">
        <f>SUM(K114:K121)</f>
        <v>0</v>
      </c>
      <c r="L113" s="99">
        <f>L119+L121+L122+L114</f>
        <v>2286000</v>
      </c>
      <c r="M113" s="99">
        <f>M119+M121+M114</f>
        <v>2234000</v>
      </c>
      <c r="N113" s="99">
        <f>N122</f>
        <v>52000</v>
      </c>
      <c r="O113" s="99">
        <f>O119</f>
        <v>0</v>
      </c>
      <c r="P113" s="99">
        <f>P119</f>
        <v>0</v>
      </c>
      <c r="Q113" s="99">
        <f>Q119+Q121+Q114</f>
        <v>2234000</v>
      </c>
      <c r="R113" s="93">
        <f t="shared" si="7"/>
        <v>21770600</v>
      </c>
      <c r="S113" s="122">
        <f>S114+S115+S118</f>
        <v>0</v>
      </c>
    </row>
    <row r="114" spans="1:19" s="14" customFormat="1" ht="105" customHeight="1" thickBot="1">
      <c r="A114" s="13"/>
      <c r="B114" s="13"/>
      <c r="C114" s="143" t="s">
        <v>117</v>
      </c>
      <c r="D114" s="151" t="s">
        <v>56</v>
      </c>
      <c r="E114" s="151" t="s">
        <v>9</v>
      </c>
      <c r="F114" s="34" t="s">
        <v>57</v>
      </c>
      <c r="G114" s="100">
        <v>4992400</v>
      </c>
      <c r="H114" s="98">
        <v>4992400</v>
      </c>
      <c r="I114" s="97">
        <v>3821600</v>
      </c>
      <c r="J114" s="97">
        <v>40000</v>
      </c>
      <c r="K114" s="97"/>
      <c r="L114" s="97">
        <v>34000</v>
      </c>
      <c r="M114" s="97">
        <v>34000</v>
      </c>
      <c r="N114" s="97"/>
      <c r="O114" s="97"/>
      <c r="P114" s="97"/>
      <c r="Q114" s="97">
        <v>34000</v>
      </c>
      <c r="R114" s="93">
        <f t="shared" si="7"/>
        <v>5026400</v>
      </c>
      <c r="S114" s="24"/>
    </row>
    <row r="115" spans="1:19" s="59" customFormat="1" ht="135.75" customHeight="1" thickBot="1">
      <c r="A115" s="57"/>
      <c r="B115" s="57"/>
      <c r="C115" s="143" t="s">
        <v>211</v>
      </c>
      <c r="D115" s="151" t="s">
        <v>212</v>
      </c>
      <c r="E115" s="159"/>
      <c r="F115" s="47" t="s">
        <v>262</v>
      </c>
      <c r="G115" s="123">
        <f>G116</f>
        <v>1320000</v>
      </c>
      <c r="H115" s="124">
        <f>H116</f>
        <v>1320000</v>
      </c>
      <c r="I115" s="125"/>
      <c r="J115" s="125"/>
      <c r="K115" s="125"/>
      <c r="L115" s="125"/>
      <c r="M115" s="125"/>
      <c r="N115" s="125"/>
      <c r="O115" s="99"/>
      <c r="P115" s="99"/>
      <c r="Q115" s="99"/>
      <c r="R115" s="93">
        <f t="shared" si="7"/>
        <v>1320000</v>
      </c>
      <c r="S115" s="58"/>
    </row>
    <row r="116" spans="1:19" s="14" customFormat="1" ht="42.75" customHeight="1" thickBot="1">
      <c r="A116" s="13"/>
      <c r="B116" s="13"/>
      <c r="C116" s="143" t="s">
        <v>139</v>
      </c>
      <c r="D116" s="151" t="s">
        <v>121</v>
      </c>
      <c r="E116" s="159" t="s">
        <v>36</v>
      </c>
      <c r="F116" s="47" t="s">
        <v>214</v>
      </c>
      <c r="G116" s="126">
        <v>1320000</v>
      </c>
      <c r="H116" s="127">
        <v>1320000</v>
      </c>
      <c r="I116" s="128"/>
      <c r="J116" s="128"/>
      <c r="K116" s="128"/>
      <c r="L116" s="128"/>
      <c r="M116" s="128"/>
      <c r="N116" s="128"/>
      <c r="O116" s="97"/>
      <c r="P116" s="97"/>
      <c r="Q116" s="97"/>
      <c r="R116" s="93">
        <f t="shared" si="7"/>
        <v>1320000</v>
      </c>
      <c r="S116" s="24"/>
    </row>
    <row r="117" spans="1:19" s="14" customFormat="1" ht="60.75" customHeight="1" thickBot="1">
      <c r="A117" s="13"/>
      <c r="B117" s="13"/>
      <c r="C117" s="143" t="s">
        <v>120</v>
      </c>
      <c r="D117" s="151" t="s">
        <v>119</v>
      </c>
      <c r="E117" s="151" t="s">
        <v>36</v>
      </c>
      <c r="F117" s="46" t="s">
        <v>204</v>
      </c>
      <c r="G117" s="108">
        <v>12684300</v>
      </c>
      <c r="H117" s="120">
        <v>12684300</v>
      </c>
      <c r="I117" s="106"/>
      <c r="J117" s="106">
        <v>2640000</v>
      </c>
      <c r="K117" s="106"/>
      <c r="L117" s="106"/>
      <c r="M117" s="106"/>
      <c r="N117" s="106"/>
      <c r="O117" s="106"/>
      <c r="P117" s="106"/>
      <c r="Q117" s="106"/>
      <c r="R117" s="129">
        <f t="shared" si="7"/>
        <v>12684300</v>
      </c>
      <c r="S117" s="24"/>
    </row>
    <row r="118" spans="1:20" s="14" customFormat="1" ht="69.75" customHeight="1" thickBot="1">
      <c r="A118" s="13"/>
      <c r="B118" s="13"/>
      <c r="C118" s="143" t="s">
        <v>134</v>
      </c>
      <c r="D118" s="151" t="s">
        <v>133</v>
      </c>
      <c r="E118" s="159" t="s">
        <v>210</v>
      </c>
      <c r="F118" s="47" t="s">
        <v>215</v>
      </c>
      <c r="G118" s="126">
        <v>487900</v>
      </c>
      <c r="H118" s="128">
        <v>487900</v>
      </c>
      <c r="I118" s="128"/>
      <c r="J118" s="128"/>
      <c r="K118" s="128"/>
      <c r="L118" s="128"/>
      <c r="M118" s="128"/>
      <c r="N118" s="128"/>
      <c r="O118" s="97"/>
      <c r="P118" s="97"/>
      <c r="Q118" s="97"/>
      <c r="R118" s="93">
        <f t="shared" si="7"/>
        <v>487900</v>
      </c>
      <c r="S118" s="48"/>
      <c r="T118" s="49"/>
    </row>
    <row r="119" spans="1:19" s="14" customFormat="1" ht="90" customHeight="1" thickBot="1">
      <c r="A119" s="13"/>
      <c r="B119" s="13"/>
      <c r="C119" s="144" t="s">
        <v>208</v>
      </c>
      <c r="D119" s="154" t="s">
        <v>209</v>
      </c>
      <c r="E119" s="165"/>
      <c r="F119" s="45" t="s">
        <v>207</v>
      </c>
      <c r="G119" s="102"/>
      <c r="H119" s="113"/>
      <c r="I119" s="107"/>
      <c r="J119" s="67"/>
      <c r="K119" s="67"/>
      <c r="L119" s="67">
        <f>L120</f>
        <v>2200000</v>
      </c>
      <c r="M119" s="67">
        <f>M120</f>
        <v>2200000</v>
      </c>
      <c r="N119" s="67"/>
      <c r="O119" s="67"/>
      <c r="P119" s="67"/>
      <c r="Q119" s="67">
        <f>Q120</f>
        <v>2200000</v>
      </c>
      <c r="R119" s="93">
        <f t="shared" si="7"/>
        <v>2200000</v>
      </c>
      <c r="S119" s="24"/>
    </row>
    <row r="120" spans="1:19" s="14" customFormat="1" ht="78.75" customHeight="1" thickBot="1">
      <c r="A120" s="13"/>
      <c r="B120" s="13"/>
      <c r="C120" s="144" t="s">
        <v>205</v>
      </c>
      <c r="D120" s="154" t="s">
        <v>206</v>
      </c>
      <c r="E120" s="165" t="s">
        <v>122</v>
      </c>
      <c r="F120" s="45" t="s">
        <v>207</v>
      </c>
      <c r="G120" s="102"/>
      <c r="H120" s="113"/>
      <c r="I120" s="107"/>
      <c r="J120" s="107"/>
      <c r="K120" s="107"/>
      <c r="L120" s="107">
        <v>2200000</v>
      </c>
      <c r="M120" s="107">
        <v>2200000</v>
      </c>
      <c r="N120" s="107"/>
      <c r="O120" s="107"/>
      <c r="P120" s="107"/>
      <c r="Q120" s="107">
        <v>2200000</v>
      </c>
      <c r="R120" s="93">
        <f t="shared" si="7"/>
        <v>2200000</v>
      </c>
      <c r="S120" s="24"/>
    </row>
    <row r="121" spans="1:19" s="14" customFormat="1" ht="41.25" customHeight="1" thickBot="1">
      <c r="A121" s="13"/>
      <c r="B121" s="13"/>
      <c r="C121" s="166" t="s">
        <v>230</v>
      </c>
      <c r="D121" s="167" t="s">
        <v>231</v>
      </c>
      <c r="E121" s="167" t="s">
        <v>234</v>
      </c>
      <c r="F121" s="54" t="s">
        <v>232</v>
      </c>
      <c r="G121" s="104"/>
      <c r="H121" s="130"/>
      <c r="I121" s="110"/>
      <c r="J121" s="110"/>
      <c r="K121" s="110"/>
      <c r="L121" s="110"/>
      <c r="M121" s="110"/>
      <c r="N121" s="110"/>
      <c r="O121" s="110"/>
      <c r="P121" s="110"/>
      <c r="Q121" s="110"/>
      <c r="R121" s="93">
        <f t="shared" si="7"/>
        <v>0</v>
      </c>
      <c r="S121" s="24"/>
    </row>
    <row r="122" spans="1:19" s="14" customFormat="1" ht="50.25" customHeight="1" thickBot="1">
      <c r="A122" s="13"/>
      <c r="B122" s="13"/>
      <c r="C122" s="168" t="s">
        <v>233</v>
      </c>
      <c r="D122" s="169" t="s">
        <v>74</v>
      </c>
      <c r="E122" s="169" t="s">
        <v>75</v>
      </c>
      <c r="F122" s="55" t="s">
        <v>77</v>
      </c>
      <c r="G122" s="131"/>
      <c r="H122" s="98"/>
      <c r="I122" s="97"/>
      <c r="J122" s="97"/>
      <c r="K122" s="97"/>
      <c r="L122" s="97">
        <v>52000</v>
      </c>
      <c r="M122" s="97"/>
      <c r="N122" s="97">
        <v>52000</v>
      </c>
      <c r="O122" s="97"/>
      <c r="P122" s="97"/>
      <c r="Q122" s="97"/>
      <c r="R122" s="93">
        <f t="shared" si="7"/>
        <v>52000</v>
      </c>
      <c r="S122" s="24"/>
    </row>
    <row r="123" spans="1:19" s="59" customFormat="1" ht="33" customHeight="1" thickBot="1">
      <c r="A123" s="57"/>
      <c r="B123" s="57"/>
      <c r="C123" s="144" t="s">
        <v>123</v>
      </c>
      <c r="D123" s="154"/>
      <c r="E123" s="154"/>
      <c r="F123" s="73" t="s">
        <v>124</v>
      </c>
      <c r="G123" s="67">
        <f>SUM(G124:G127)</f>
        <v>8845400</v>
      </c>
      <c r="H123" s="132">
        <f aca="true" t="shared" si="11" ref="H123:M123">SUM(H124:H125)</f>
        <v>6356500</v>
      </c>
      <c r="I123" s="67">
        <f t="shared" si="11"/>
        <v>5099629</v>
      </c>
      <c r="J123" s="67">
        <f t="shared" si="11"/>
        <v>36200</v>
      </c>
      <c r="K123" s="67">
        <f t="shared" si="11"/>
        <v>0</v>
      </c>
      <c r="L123" s="67">
        <f t="shared" si="11"/>
        <v>66000</v>
      </c>
      <c r="M123" s="67">
        <f t="shared" si="11"/>
        <v>30000</v>
      </c>
      <c r="N123" s="67">
        <f>N125</f>
        <v>36000</v>
      </c>
      <c r="O123" s="67">
        <f>SUM(O124:O125)</f>
        <v>0</v>
      </c>
      <c r="P123" s="67">
        <f>SUM(P124:P125)</f>
        <v>0</v>
      </c>
      <c r="Q123" s="67">
        <f>SUM(Q124:Q125)</f>
        <v>30000</v>
      </c>
      <c r="R123" s="93">
        <f t="shared" si="7"/>
        <v>8911400</v>
      </c>
      <c r="S123" s="58"/>
    </row>
    <row r="124" spans="1:19" s="14" customFormat="1" ht="91.5" customHeight="1" thickBot="1">
      <c r="A124" s="13"/>
      <c r="B124" s="13"/>
      <c r="C124" s="143" t="s">
        <v>125</v>
      </c>
      <c r="D124" s="151" t="s">
        <v>56</v>
      </c>
      <c r="E124" s="151" t="s">
        <v>9</v>
      </c>
      <c r="F124" s="39" t="s">
        <v>57</v>
      </c>
      <c r="G124" s="100">
        <v>6356500</v>
      </c>
      <c r="H124" s="120">
        <v>6356500</v>
      </c>
      <c r="I124" s="106">
        <v>5099629</v>
      </c>
      <c r="J124" s="106">
        <v>36200</v>
      </c>
      <c r="K124" s="106"/>
      <c r="L124" s="106">
        <v>30000</v>
      </c>
      <c r="M124" s="106">
        <v>30000</v>
      </c>
      <c r="N124" s="106"/>
      <c r="O124" s="106"/>
      <c r="P124" s="106"/>
      <c r="Q124" s="106">
        <v>30000</v>
      </c>
      <c r="R124" s="93">
        <f t="shared" si="7"/>
        <v>6386500</v>
      </c>
      <c r="S124" s="24"/>
    </row>
    <row r="125" spans="1:19" s="14" customFormat="1" ht="213" customHeight="1" thickBot="1">
      <c r="A125" s="13"/>
      <c r="B125" s="13"/>
      <c r="C125" s="144" t="s">
        <v>167</v>
      </c>
      <c r="D125" s="154" t="s">
        <v>146</v>
      </c>
      <c r="E125" s="154" t="s">
        <v>29</v>
      </c>
      <c r="F125" s="32" t="s">
        <v>255</v>
      </c>
      <c r="G125" s="102"/>
      <c r="H125" s="113"/>
      <c r="I125" s="107"/>
      <c r="J125" s="107"/>
      <c r="K125" s="107"/>
      <c r="L125" s="107">
        <v>36000</v>
      </c>
      <c r="M125" s="107"/>
      <c r="N125" s="107">
        <v>36000</v>
      </c>
      <c r="O125" s="107"/>
      <c r="P125" s="107"/>
      <c r="Q125" s="107"/>
      <c r="R125" s="93">
        <f t="shared" si="7"/>
        <v>36000</v>
      </c>
      <c r="S125" s="24"/>
    </row>
    <row r="126" spans="1:19" s="14" customFormat="1" ht="50.25" customHeight="1" hidden="1" thickBot="1">
      <c r="A126" s="13"/>
      <c r="B126" s="13"/>
      <c r="C126" s="143"/>
      <c r="D126" s="151"/>
      <c r="E126" s="151"/>
      <c r="F126" s="65"/>
      <c r="G126" s="119"/>
      <c r="H126" s="103"/>
      <c r="I126" s="99"/>
      <c r="J126" s="99"/>
      <c r="K126" s="99"/>
      <c r="L126" s="99"/>
      <c r="M126" s="99"/>
      <c r="N126" s="99"/>
      <c r="O126" s="99"/>
      <c r="P126" s="99"/>
      <c r="Q126" s="99"/>
      <c r="R126" s="93">
        <f t="shared" si="7"/>
        <v>0</v>
      </c>
      <c r="S126" s="24"/>
    </row>
    <row r="127" spans="1:19" s="14" customFormat="1" ht="33" customHeight="1" thickBot="1">
      <c r="A127" s="13"/>
      <c r="B127" s="13"/>
      <c r="C127" s="143" t="s">
        <v>245</v>
      </c>
      <c r="D127" s="151" t="s">
        <v>246</v>
      </c>
      <c r="E127" s="151" t="s">
        <v>21</v>
      </c>
      <c r="F127" s="65" t="s">
        <v>126</v>
      </c>
      <c r="G127" s="116">
        <v>2488900</v>
      </c>
      <c r="H127" s="98"/>
      <c r="I127" s="97"/>
      <c r="J127" s="97"/>
      <c r="K127" s="97"/>
      <c r="L127" s="97"/>
      <c r="M127" s="97"/>
      <c r="N127" s="97"/>
      <c r="O127" s="97"/>
      <c r="P127" s="97"/>
      <c r="Q127" s="97"/>
      <c r="R127" s="93">
        <f t="shared" si="7"/>
        <v>2488900</v>
      </c>
      <c r="S127" s="24"/>
    </row>
    <row r="128" spans="1:19" s="14" customFormat="1" ht="27" customHeight="1" hidden="1" thickBot="1">
      <c r="A128" s="13"/>
      <c r="B128" s="13"/>
      <c r="C128" s="170"/>
      <c r="D128" s="148"/>
      <c r="E128" s="148"/>
      <c r="F128" s="74"/>
      <c r="G128" s="10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24"/>
    </row>
    <row r="129" spans="1:19" s="14" customFormat="1" ht="33.75" customHeight="1">
      <c r="A129" s="13"/>
      <c r="B129" s="13"/>
      <c r="C129" s="146"/>
      <c r="D129" s="147"/>
      <c r="E129" s="147"/>
      <c r="F129" s="26" t="s">
        <v>253</v>
      </c>
      <c r="G129" s="133">
        <f aca="true" t="shared" si="12" ref="G129:R129">G123+G113+G106+G97+G57+G44+G18</f>
        <v>302541403</v>
      </c>
      <c r="H129" s="133">
        <f t="shared" si="12"/>
        <v>300052503</v>
      </c>
      <c r="I129" s="133">
        <f t="shared" si="12"/>
        <v>195833671</v>
      </c>
      <c r="J129" s="133">
        <f t="shared" si="12"/>
        <v>11919782</v>
      </c>
      <c r="K129" s="133">
        <f t="shared" si="12"/>
        <v>0</v>
      </c>
      <c r="L129" s="133">
        <f t="shared" si="12"/>
        <v>9001712</v>
      </c>
      <c r="M129" s="133">
        <f t="shared" si="12"/>
        <v>2597292</v>
      </c>
      <c r="N129" s="133">
        <f t="shared" si="12"/>
        <v>6364420</v>
      </c>
      <c r="O129" s="133">
        <f t="shared" si="12"/>
        <v>277200</v>
      </c>
      <c r="P129" s="133">
        <f t="shared" si="12"/>
        <v>263000</v>
      </c>
      <c r="Q129" s="133">
        <f t="shared" si="12"/>
        <v>2637292</v>
      </c>
      <c r="R129" s="133">
        <f t="shared" si="12"/>
        <v>311543115</v>
      </c>
      <c r="S129" s="24"/>
    </row>
    <row r="130" spans="1:19" s="14" customFormat="1" ht="33" customHeight="1">
      <c r="A130" s="13"/>
      <c r="B130" s="13"/>
      <c r="C130" s="134"/>
      <c r="D130" s="135"/>
      <c r="E130" s="135"/>
      <c r="F130" s="28"/>
      <c r="G130" s="136"/>
      <c r="H130" s="136"/>
      <c r="I130" s="136"/>
      <c r="J130" s="136"/>
      <c r="K130" s="136"/>
      <c r="L130" s="136"/>
      <c r="M130" s="136"/>
      <c r="N130" s="136"/>
      <c r="O130" s="136"/>
      <c r="P130" s="136"/>
      <c r="Q130" s="136"/>
      <c r="R130" s="136"/>
      <c r="S130" s="24"/>
    </row>
    <row r="131" spans="1:19" s="14" customFormat="1" ht="33" customHeight="1" hidden="1">
      <c r="A131" s="13"/>
      <c r="B131" s="13"/>
      <c r="C131" s="134"/>
      <c r="D131" s="135"/>
      <c r="E131" s="135"/>
      <c r="F131" s="213"/>
      <c r="G131" s="214"/>
      <c r="H131" s="214"/>
      <c r="I131" s="214"/>
      <c r="J131" s="214"/>
      <c r="K131" s="214"/>
      <c r="L131" s="214"/>
      <c r="M131" s="136"/>
      <c r="N131" s="136" t="s">
        <v>250</v>
      </c>
      <c r="O131" s="136"/>
      <c r="P131" s="136"/>
      <c r="Q131" s="136"/>
      <c r="R131" s="136"/>
      <c r="S131" s="24"/>
    </row>
    <row r="132" spans="1:19" s="14" customFormat="1" ht="0" customHeight="1" hidden="1">
      <c r="A132" s="13"/>
      <c r="B132" s="13"/>
      <c r="C132" s="137"/>
      <c r="D132" s="138"/>
      <c r="E132" s="138"/>
      <c r="F132" s="214"/>
      <c r="G132" s="214"/>
      <c r="H132" s="214"/>
      <c r="I132" s="214"/>
      <c r="J132" s="214"/>
      <c r="K132" s="214"/>
      <c r="L132" s="214"/>
      <c r="M132" s="138"/>
      <c r="N132" s="138"/>
      <c r="O132" s="138"/>
      <c r="P132" s="138"/>
      <c r="Q132" s="138"/>
      <c r="R132" s="138"/>
      <c r="S132" s="84"/>
    </row>
    <row r="133" spans="1:19" s="14" customFormat="1" ht="22.5" customHeight="1" hidden="1">
      <c r="A133" s="13"/>
      <c r="B133" s="13"/>
      <c r="C133" s="215"/>
      <c r="D133" s="215"/>
      <c r="E133" s="215"/>
      <c r="F133" s="215"/>
      <c r="G133" s="215"/>
      <c r="H133" s="215"/>
      <c r="I133" s="215"/>
      <c r="J133" s="215"/>
      <c r="K133" s="215"/>
      <c r="L133" s="215"/>
      <c r="M133" s="215"/>
      <c r="N133" s="215"/>
      <c r="O133" s="215"/>
      <c r="P133" s="215"/>
      <c r="Q133" s="215"/>
      <c r="R133" s="215"/>
      <c r="S133" s="139"/>
    </row>
    <row r="134" spans="1:19" s="14" customFormat="1" ht="22.5" customHeight="1" hidden="1">
      <c r="A134" s="13"/>
      <c r="B134" s="13"/>
      <c r="C134" s="215"/>
      <c r="D134" s="215"/>
      <c r="E134" s="215"/>
      <c r="F134" s="215"/>
      <c r="G134" s="215"/>
      <c r="H134" s="215"/>
      <c r="I134" s="215"/>
      <c r="J134" s="215"/>
      <c r="K134" s="215"/>
      <c r="L134" s="215"/>
      <c r="M134" s="215"/>
      <c r="N134" s="215"/>
      <c r="O134" s="215"/>
      <c r="P134" s="215"/>
      <c r="Q134" s="215"/>
      <c r="R134" s="215"/>
      <c r="S134" s="215"/>
    </row>
    <row r="135" spans="1:19" s="14" customFormat="1" ht="29.25" customHeight="1">
      <c r="A135" s="13"/>
      <c r="B135" s="13"/>
      <c r="C135" s="215" t="s">
        <v>263</v>
      </c>
      <c r="D135" s="215"/>
      <c r="E135" s="215"/>
      <c r="F135" s="215"/>
      <c r="G135" s="215"/>
      <c r="H135" s="215"/>
      <c r="I135" s="215"/>
      <c r="J135" s="215"/>
      <c r="K135" s="215"/>
      <c r="L135" s="215"/>
      <c r="M135" s="215"/>
      <c r="N135" s="215"/>
      <c r="O135" s="215"/>
      <c r="P135" s="215"/>
      <c r="Q135" s="215"/>
      <c r="R135" s="215"/>
      <c r="S135" s="215"/>
    </row>
    <row r="136" spans="1:19" s="14" customFormat="1" ht="27.75" customHeight="1">
      <c r="A136" s="13"/>
      <c r="B136" s="13"/>
      <c r="C136" s="215"/>
      <c r="D136" s="215"/>
      <c r="E136" s="215"/>
      <c r="F136" s="215"/>
      <c r="G136" s="215"/>
      <c r="H136" s="215"/>
      <c r="I136" s="215"/>
      <c r="J136" s="215"/>
      <c r="K136" s="215"/>
      <c r="L136" s="215"/>
      <c r="M136" s="215"/>
      <c r="N136" s="215"/>
      <c r="O136" s="215"/>
      <c r="P136" s="215"/>
      <c r="Q136" s="215"/>
      <c r="R136" s="215"/>
      <c r="S136" s="84"/>
    </row>
    <row r="137" spans="3:19" ht="16.5">
      <c r="C137" s="75"/>
      <c r="D137" s="76"/>
      <c r="E137" s="76"/>
      <c r="F137" s="76"/>
      <c r="G137" s="76"/>
      <c r="H137" s="76"/>
      <c r="I137" s="76"/>
      <c r="J137" s="76"/>
      <c r="K137" s="76"/>
      <c r="L137" s="76"/>
      <c r="M137" s="76"/>
      <c r="N137" s="76"/>
      <c r="O137" s="76"/>
      <c r="P137" s="76"/>
      <c r="Q137" s="76"/>
      <c r="R137" s="76"/>
      <c r="S137" s="77"/>
    </row>
  </sheetData>
  <sheetProtection/>
  <mergeCells count="47">
    <mergeCell ref="C4:D4"/>
    <mergeCell ref="F131:L132"/>
    <mergeCell ref="C136:R136"/>
    <mergeCell ref="I13:I14"/>
    <mergeCell ref="J13:J14"/>
    <mergeCell ref="D11:D14"/>
    <mergeCell ref="L12:L14"/>
    <mergeCell ref="C134:S134"/>
    <mergeCell ref="C135:S135"/>
    <mergeCell ref="C133:R133"/>
    <mergeCell ref="I12:J12"/>
    <mergeCell ref="Q12:Q14"/>
    <mergeCell ref="H12:H14"/>
    <mergeCell ref="N12:N14"/>
    <mergeCell ref="P13:P14"/>
    <mergeCell ref="E11:E14"/>
    <mergeCell ref="M12:M14"/>
    <mergeCell ref="P9:P10"/>
    <mergeCell ref="C1:R1"/>
    <mergeCell ref="O12:P12"/>
    <mergeCell ref="K12:K14"/>
    <mergeCell ref="O13:O14"/>
    <mergeCell ref="F11:F14"/>
    <mergeCell ref="G12:G14"/>
    <mergeCell ref="C3:R3"/>
    <mergeCell ref="R11:R14"/>
    <mergeCell ref="C11:C14"/>
    <mergeCell ref="M8:M10"/>
    <mergeCell ref="C7:C10"/>
    <mergeCell ref="D7:D10"/>
    <mergeCell ref="E7:E10"/>
    <mergeCell ref="F7:F10"/>
    <mergeCell ref="G7:K7"/>
    <mergeCell ref="L7:Q7"/>
    <mergeCell ref="I9:I10"/>
    <mergeCell ref="J9:J10"/>
    <mergeCell ref="O9:O10"/>
    <mergeCell ref="O2:S2"/>
    <mergeCell ref="R7:R10"/>
    <mergeCell ref="N8:N10"/>
    <mergeCell ref="O8:P8"/>
    <mergeCell ref="Q8:Q10"/>
    <mergeCell ref="G8:G10"/>
    <mergeCell ref="H8:H10"/>
    <mergeCell ref="I8:J8"/>
    <mergeCell ref="K8:K10"/>
    <mergeCell ref="L8:L10"/>
  </mergeCells>
  <printOptions horizontalCentered="1"/>
  <pageMargins left="0.1968503937007874" right="0.1968503937007874" top="0" bottom="0" header="0.5118110236220472" footer="0.31496062992125984"/>
  <pageSetup fitToHeight="0" fitToWidth="1" horizontalDpi="600" verticalDpi="600" orientation="landscape" paperSize="9" scale="48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Admin</cp:lastModifiedBy>
  <cp:lastPrinted>2021-01-05T13:11:18Z</cp:lastPrinted>
  <dcterms:created xsi:type="dcterms:W3CDTF">2014-01-17T10:52:16Z</dcterms:created>
  <dcterms:modified xsi:type="dcterms:W3CDTF">2021-01-05T13:11:51Z</dcterms:modified>
  <cp:category/>
  <cp:version/>
  <cp:contentType/>
  <cp:contentStatus/>
</cp:coreProperties>
</file>